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tabRatio="774"/>
  </bookViews>
  <sheets>
    <sheet name="1 день " sheetId="27" r:id="rId1"/>
    <sheet name="2 день" sheetId="20" r:id="rId2"/>
    <sheet name="3 день" sheetId="19" r:id="rId3"/>
    <sheet name="4 день" sheetId="18" r:id="rId4"/>
    <sheet name="5 день" sheetId="29" r:id="rId5"/>
    <sheet name="6 день" sheetId="16" r:id="rId6"/>
    <sheet name="7 день" sheetId="15" r:id="rId7"/>
    <sheet name="8 день" sheetId="14" r:id="rId8"/>
    <sheet name="9 день" sheetId="13" r:id="rId9"/>
    <sheet name="10 день" sheetId="12" r:id="rId10"/>
    <sheet name="11 день " sheetId="22" r:id="rId11"/>
    <sheet name="12 день" sheetId="24" r:id="rId12"/>
    <sheet name="13 день" sheetId="25" r:id="rId13"/>
    <sheet name="14 день" sheetId="11" r:id="rId14"/>
    <sheet name="3-7 лет" sheetId="30" r:id="rId15"/>
    <sheet name="Лист2" sheetId="31" r:id="rId16"/>
  </sheets>
  <calcPr calcId="144525" refMode="R1C1"/>
</workbook>
</file>

<file path=xl/calcChain.xml><?xml version="1.0" encoding="utf-8"?>
<calcChain xmlns="http://schemas.openxmlformats.org/spreadsheetml/2006/main">
  <c r="I417" i="27" l="1"/>
  <c r="D163" i="27" l="1"/>
  <c r="E163" i="27"/>
  <c r="F163" i="27"/>
  <c r="G163" i="27"/>
  <c r="H163" i="27"/>
  <c r="I163" i="27"/>
  <c r="F166" i="27"/>
  <c r="G166" i="27"/>
  <c r="D167" i="27"/>
  <c r="E167" i="27"/>
  <c r="F167" i="27"/>
  <c r="G167" i="27"/>
  <c r="H167" i="27"/>
  <c r="I167" i="27"/>
  <c r="E598" i="27" l="1"/>
  <c r="F598" i="27"/>
  <c r="G598" i="27"/>
  <c r="H598" i="27"/>
  <c r="I598" i="27"/>
  <c r="D598" i="27"/>
  <c r="E553" i="27"/>
  <c r="F553" i="27"/>
  <c r="G553" i="27"/>
  <c r="H553" i="27"/>
  <c r="I553" i="27"/>
  <c r="D553" i="27"/>
  <c r="D292" i="27" l="1"/>
  <c r="E292" i="27"/>
  <c r="F292" i="27"/>
  <c r="G292" i="27"/>
  <c r="H292" i="27"/>
  <c r="I292" i="27"/>
  <c r="H123" i="27" l="1"/>
  <c r="E123" i="27"/>
  <c r="D594" i="27" l="1"/>
  <c r="E594" i="27"/>
  <c r="F594" i="27"/>
  <c r="G594" i="27"/>
  <c r="H594" i="27"/>
  <c r="D585" i="27"/>
  <c r="F585" i="27"/>
  <c r="G585" i="27"/>
  <c r="D579" i="27"/>
  <c r="E579" i="27"/>
  <c r="F579" i="27"/>
  <c r="G579" i="27"/>
  <c r="H579" i="27"/>
  <c r="D568" i="27"/>
  <c r="E568" i="27"/>
  <c r="F568" i="27"/>
  <c r="G568" i="27"/>
  <c r="H568" i="27"/>
  <c r="I568" i="27"/>
  <c r="D549" i="27"/>
  <c r="E549" i="27"/>
  <c r="F549" i="27"/>
  <c r="G549" i="27"/>
  <c r="H549" i="27"/>
  <c r="I549" i="27"/>
  <c r="D540" i="27"/>
  <c r="E540" i="27"/>
  <c r="F540" i="27"/>
  <c r="G540" i="27"/>
  <c r="H540" i="27"/>
  <c r="I540" i="27"/>
  <c r="D534" i="27"/>
  <c r="I534" i="27"/>
  <c r="D525" i="27"/>
  <c r="E525" i="27"/>
  <c r="F525" i="27"/>
  <c r="G525" i="27"/>
  <c r="H525" i="27"/>
  <c r="I525" i="27"/>
  <c r="I554" i="27" l="1"/>
  <c r="G599" i="27"/>
  <c r="H279" i="27"/>
  <c r="E279" i="27"/>
  <c r="I594" i="27" l="1"/>
  <c r="I585" i="27"/>
  <c r="H585" i="27"/>
  <c r="H599" i="27" s="1"/>
  <c r="E585" i="27"/>
  <c r="E599" i="27" s="1"/>
  <c r="I579" i="27"/>
  <c r="H527" i="27"/>
  <c r="H534" i="27" s="1"/>
  <c r="H554" i="27" s="1"/>
  <c r="G527" i="27"/>
  <c r="G534" i="27" s="1"/>
  <c r="G554" i="27" s="1"/>
  <c r="F527" i="27"/>
  <c r="F534" i="27" s="1"/>
  <c r="F554" i="27" s="1"/>
  <c r="E527" i="27"/>
  <c r="E534" i="27" s="1"/>
  <c r="E554" i="27" s="1"/>
  <c r="I511" i="27"/>
  <c r="H511" i="27"/>
  <c r="G511" i="27"/>
  <c r="F511" i="27"/>
  <c r="E511" i="27"/>
  <c r="D511" i="27"/>
  <c r="D507" i="27"/>
  <c r="I507" i="27"/>
  <c r="H507" i="27"/>
  <c r="G507" i="27"/>
  <c r="F507" i="27"/>
  <c r="E507" i="27"/>
  <c r="I498" i="27"/>
  <c r="H498" i="27"/>
  <c r="G498" i="27"/>
  <c r="F498" i="27"/>
  <c r="E498" i="27"/>
  <c r="D498" i="27"/>
  <c r="I493" i="27"/>
  <c r="H493" i="27"/>
  <c r="G493" i="27"/>
  <c r="F493" i="27"/>
  <c r="E493" i="27"/>
  <c r="D493" i="27"/>
  <c r="I483" i="27"/>
  <c r="H483" i="27"/>
  <c r="G483" i="27"/>
  <c r="F483" i="27"/>
  <c r="E483" i="27"/>
  <c r="D483" i="27"/>
  <c r="I468" i="27"/>
  <c r="H468" i="27"/>
  <c r="G468" i="27"/>
  <c r="F468" i="27"/>
  <c r="E468" i="27"/>
  <c r="D468" i="27"/>
  <c r="I464" i="27"/>
  <c r="H464" i="27"/>
  <c r="G464" i="27"/>
  <c r="F464" i="27"/>
  <c r="E464" i="27"/>
  <c r="D464" i="27"/>
  <c r="I455" i="27"/>
  <c r="H455" i="27"/>
  <c r="G455" i="27"/>
  <c r="F455" i="27"/>
  <c r="E455" i="27"/>
  <c r="D455" i="27"/>
  <c r="I450" i="27"/>
  <c r="H450" i="27"/>
  <c r="G450" i="27"/>
  <c r="F450" i="27"/>
  <c r="E450" i="27"/>
  <c r="D450" i="27"/>
  <c r="I441" i="27"/>
  <c r="H441" i="27"/>
  <c r="G441" i="27"/>
  <c r="F441" i="27"/>
  <c r="E441" i="27"/>
  <c r="D441" i="27"/>
  <c r="I425" i="27"/>
  <c r="G425" i="27"/>
  <c r="F425" i="27"/>
  <c r="D425" i="27"/>
  <c r="H424" i="27"/>
  <c r="H425" i="27" s="1"/>
  <c r="E424" i="27"/>
  <c r="E425" i="27" s="1"/>
  <c r="I421" i="27"/>
  <c r="H421" i="27"/>
  <c r="G421" i="27"/>
  <c r="F421" i="27"/>
  <c r="E421" i="27"/>
  <c r="D421" i="27"/>
  <c r="I412" i="27"/>
  <c r="H412" i="27"/>
  <c r="G412" i="27"/>
  <c r="F412" i="27"/>
  <c r="E412" i="27"/>
  <c r="D412" i="27"/>
  <c r="I407" i="27"/>
  <c r="H407" i="27"/>
  <c r="G407" i="27"/>
  <c r="F407" i="27"/>
  <c r="E407" i="27"/>
  <c r="D407" i="27"/>
  <c r="I398" i="27"/>
  <c r="H398" i="27"/>
  <c r="G398" i="27"/>
  <c r="F398" i="27"/>
  <c r="E398" i="27"/>
  <c r="D398" i="27"/>
  <c r="I382" i="27"/>
  <c r="H382" i="27"/>
  <c r="G382" i="27"/>
  <c r="F382" i="27"/>
  <c r="E382" i="27"/>
  <c r="D382" i="27"/>
  <c r="I378" i="27"/>
  <c r="H378" i="27"/>
  <c r="G378" i="27"/>
  <c r="F378" i="27"/>
  <c r="E378" i="27"/>
  <c r="D378" i="27"/>
  <c r="I368" i="27"/>
  <c r="H368" i="27"/>
  <c r="G368" i="27"/>
  <c r="F368" i="27"/>
  <c r="E368" i="27"/>
  <c r="D368" i="27"/>
  <c r="I363" i="27"/>
  <c r="H363" i="27"/>
  <c r="G363" i="27"/>
  <c r="F363" i="27"/>
  <c r="E363" i="27"/>
  <c r="D363" i="27"/>
  <c r="I354" i="27"/>
  <c r="H354" i="27"/>
  <c r="G354" i="27"/>
  <c r="F354" i="27"/>
  <c r="E354" i="27"/>
  <c r="D354" i="27"/>
  <c r="I339" i="27"/>
  <c r="H339" i="27"/>
  <c r="G339" i="27"/>
  <c r="F339" i="27"/>
  <c r="E339" i="27"/>
  <c r="D339" i="27"/>
  <c r="I335" i="27"/>
  <c r="H335" i="27"/>
  <c r="G335" i="27"/>
  <c r="F335" i="27"/>
  <c r="E335" i="27"/>
  <c r="D335" i="27"/>
  <c r="I326" i="27"/>
  <c r="D326" i="27"/>
  <c r="H323" i="27"/>
  <c r="H326" i="27" s="1"/>
  <c r="G323" i="27"/>
  <c r="G326" i="27" s="1"/>
  <c r="F323" i="27"/>
  <c r="F326" i="27" s="1"/>
  <c r="E323" i="27"/>
  <c r="E326" i="27" s="1"/>
  <c r="I321" i="27"/>
  <c r="H321" i="27"/>
  <c r="G321" i="27"/>
  <c r="F321" i="27"/>
  <c r="E321" i="27"/>
  <c r="D321" i="27"/>
  <c r="I312" i="27"/>
  <c r="H312" i="27"/>
  <c r="G312" i="27"/>
  <c r="F312" i="27"/>
  <c r="E312" i="27"/>
  <c r="D312" i="27"/>
  <c r="I296" i="27"/>
  <c r="H296" i="27"/>
  <c r="G296" i="27"/>
  <c r="F296" i="27"/>
  <c r="E296" i="27"/>
  <c r="D296" i="27"/>
  <c r="I282" i="27"/>
  <c r="H282" i="27"/>
  <c r="G282" i="27"/>
  <c r="F282" i="27"/>
  <c r="E282" i="27"/>
  <c r="D282" i="27"/>
  <c r="I276" i="27"/>
  <c r="H276" i="27"/>
  <c r="G276" i="27"/>
  <c r="F276" i="27"/>
  <c r="E276" i="27"/>
  <c r="D276" i="27"/>
  <c r="I265" i="27"/>
  <c r="H265" i="27"/>
  <c r="G265" i="27"/>
  <c r="F265" i="27"/>
  <c r="E265" i="27"/>
  <c r="I252" i="27"/>
  <c r="H252" i="27"/>
  <c r="G252" i="27"/>
  <c r="F252" i="27"/>
  <c r="E252" i="27"/>
  <c r="D252" i="27"/>
  <c r="I248" i="27"/>
  <c r="H248" i="27"/>
  <c r="G248" i="27"/>
  <c r="F248" i="27"/>
  <c r="E248" i="27"/>
  <c r="D248" i="27"/>
  <c r="I239" i="27"/>
  <c r="H239" i="27"/>
  <c r="G239" i="27"/>
  <c r="F239" i="27"/>
  <c r="E239" i="27"/>
  <c r="D239" i="27"/>
  <c r="I234" i="27"/>
  <c r="H234" i="27"/>
  <c r="G234" i="27"/>
  <c r="F234" i="27"/>
  <c r="E234" i="27"/>
  <c r="D234" i="27"/>
  <c r="I225" i="27"/>
  <c r="H225" i="27"/>
  <c r="G225" i="27"/>
  <c r="F225" i="27"/>
  <c r="E225" i="27"/>
  <c r="D225" i="27"/>
  <c r="I209" i="27"/>
  <c r="H209" i="27"/>
  <c r="G209" i="27"/>
  <c r="F209" i="27"/>
  <c r="E209" i="27"/>
  <c r="D209" i="27"/>
  <c r="I205" i="27"/>
  <c r="H205" i="27"/>
  <c r="G205" i="27"/>
  <c r="F205" i="27"/>
  <c r="E205" i="27"/>
  <c r="D205" i="27"/>
  <c r="I196" i="27"/>
  <c r="H196" i="27"/>
  <c r="G196" i="27"/>
  <c r="F196" i="27"/>
  <c r="E196" i="27"/>
  <c r="D196" i="27"/>
  <c r="I191" i="27"/>
  <c r="H191" i="27"/>
  <c r="G191" i="27"/>
  <c r="F191" i="27"/>
  <c r="E191" i="27"/>
  <c r="D191" i="27"/>
  <c r="I182" i="27"/>
  <c r="H182" i="27"/>
  <c r="G182" i="27"/>
  <c r="F182" i="27"/>
  <c r="E182" i="27"/>
  <c r="D182" i="27"/>
  <c r="I153" i="27"/>
  <c r="H153" i="27"/>
  <c r="G153" i="27"/>
  <c r="F153" i="27"/>
  <c r="E153" i="27"/>
  <c r="D153" i="27"/>
  <c r="I148" i="27"/>
  <c r="H148" i="27"/>
  <c r="G148" i="27"/>
  <c r="F148" i="27"/>
  <c r="E148" i="27"/>
  <c r="D148" i="27"/>
  <c r="I139" i="27"/>
  <c r="H139" i="27"/>
  <c r="G139" i="27"/>
  <c r="F139" i="27"/>
  <c r="E139" i="27"/>
  <c r="D139" i="27"/>
  <c r="I124" i="27"/>
  <c r="H124" i="27"/>
  <c r="G124" i="27"/>
  <c r="F124" i="27"/>
  <c r="E124" i="27"/>
  <c r="D124" i="27"/>
  <c r="I120" i="27"/>
  <c r="H120" i="27"/>
  <c r="G120" i="27"/>
  <c r="F120" i="27"/>
  <c r="E120" i="27"/>
  <c r="D120" i="27"/>
  <c r="I112" i="27"/>
  <c r="H112" i="27"/>
  <c r="G112" i="27"/>
  <c r="F112" i="27"/>
  <c r="E112" i="27"/>
  <c r="D112" i="27"/>
  <c r="I107" i="27"/>
  <c r="H107" i="27"/>
  <c r="G107" i="27"/>
  <c r="F107" i="27"/>
  <c r="E107" i="27"/>
  <c r="D107" i="27"/>
  <c r="I98" i="27"/>
  <c r="H98" i="27"/>
  <c r="G98" i="27"/>
  <c r="F98" i="27"/>
  <c r="E98" i="27"/>
  <c r="D98" i="27"/>
  <c r="G86" i="27"/>
  <c r="I79" i="27"/>
  <c r="H79" i="27"/>
  <c r="G79" i="27"/>
  <c r="F79" i="27"/>
  <c r="E79" i="27"/>
  <c r="D79" i="27"/>
  <c r="I69" i="27"/>
  <c r="H69" i="27"/>
  <c r="G69" i="27"/>
  <c r="F69" i="27"/>
  <c r="E69" i="27"/>
  <c r="H66" i="27"/>
  <c r="E66" i="27"/>
  <c r="I63" i="27"/>
  <c r="H63" i="27"/>
  <c r="G63" i="27"/>
  <c r="F63" i="27"/>
  <c r="E63" i="27"/>
  <c r="D63" i="27"/>
  <c r="I54" i="27"/>
  <c r="H54" i="27"/>
  <c r="G54" i="27"/>
  <c r="F54" i="27"/>
  <c r="E54" i="27"/>
  <c r="D54" i="27"/>
  <c r="D13" i="20"/>
  <c r="E253" i="27" l="1"/>
  <c r="I599" i="27"/>
  <c r="E469" i="27"/>
  <c r="F340" i="27"/>
  <c r="E340" i="27"/>
  <c r="H383" i="27"/>
  <c r="E125" i="27"/>
  <c r="H125" i="27"/>
  <c r="G297" i="27"/>
  <c r="I383" i="27"/>
  <c r="G469" i="27"/>
  <c r="E84" i="27"/>
  <c r="H253" i="27"/>
  <c r="F84" i="27"/>
  <c r="G125" i="27"/>
  <c r="I210" i="27"/>
  <c r="I253" i="27"/>
  <c r="I426" i="27"/>
  <c r="I84" i="27"/>
  <c r="I125" i="27"/>
  <c r="I469" i="27"/>
  <c r="F469" i="27"/>
  <c r="G253" i="27"/>
  <c r="E210" i="27"/>
  <c r="F512" i="27"/>
  <c r="H340" i="27"/>
  <c r="G383" i="27"/>
  <c r="H426" i="27"/>
  <c r="G84" i="27"/>
  <c r="F253" i="27"/>
  <c r="I340" i="27"/>
  <c r="F383" i="27"/>
  <c r="H84" i="27"/>
  <c r="H168" i="27"/>
  <c r="G340" i="27"/>
  <c r="E383" i="27"/>
  <c r="H469" i="27"/>
  <c r="E512" i="27"/>
  <c r="I512" i="27"/>
  <c r="G512" i="27"/>
  <c r="G556" i="27"/>
  <c r="G426" i="27"/>
  <c r="F426" i="27"/>
  <c r="I297" i="27"/>
  <c r="H297" i="27"/>
  <c r="E297" i="27"/>
  <c r="F297" i="27"/>
  <c r="H210" i="27"/>
  <c r="G210" i="27"/>
  <c r="F210" i="27"/>
  <c r="E168" i="27"/>
  <c r="I168" i="27"/>
  <c r="G168" i="27"/>
  <c r="F125" i="27"/>
  <c r="H512" i="27"/>
  <c r="F168" i="27"/>
  <c r="E13" i="20"/>
  <c r="F13" i="20"/>
  <c r="G13" i="20"/>
  <c r="H13" i="20"/>
  <c r="I13" i="20"/>
  <c r="D33" i="27"/>
  <c r="E33" i="27"/>
  <c r="F33" i="27"/>
  <c r="G33" i="27"/>
  <c r="H33" i="27"/>
  <c r="I33" i="27"/>
  <c r="D24" i="27"/>
  <c r="E24" i="27"/>
  <c r="F24" i="27"/>
  <c r="G24" i="27"/>
  <c r="H24" i="27"/>
  <c r="I24" i="27"/>
  <c r="D19" i="27"/>
  <c r="E19" i="27"/>
  <c r="F19" i="27"/>
  <c r="G19" i="27"/>
  <c r="H19" i="27"/>
  <c r="I19" i="27"/>
  <c r="D11" i="27"/>
  <c r="E11" i="27"/>
  <c r="F11" i="27"/>
  <c r="G11" i="27"/>
  <c r="H11" i="27"/>
  <c r="G255" i="27" l="1"/>
  <c r="F471" i="27"/>
  <c r="G299" i="27"/>
  <c r="H38" i="27"/>
  <c r="G212" i="27"/>
  <c r="F385" i="27"/>
  <c r="G127" i="27"/>
  <c r="E38" i="27"/>
  <c r="F38" i="27"/>
  <c r="G38" i="27"/>
  <c r="G170" i="27"/>
  <c r="F428" i="27"/>
  <c r="F514" i="27"/>
  <c r="F342" i="27"/>
  <c r="D12" i="16"/>
  <c r="E12" i="16"/>
  <c r="F12" i="16"/>
  <c r="G12" i="16"/>
  <c r="H12" i="16"/>
  <c r="I12" i="16"/>
  <c r="I11" i="27" l="1"/>
  <c r="I38" i="27" s="1"/>
  <c r="D37" i="20"/>
  <c r="E37" i="20"/>
  <c r="F37" i="20"/>
  <c r="G37" i="20"/>
  <c r="H37" i="20"/>
  <c r="I37" i="20"/>
  <c r="D27" i="20"/>
  <c r="E27" i="20"/>
  <c r="F27" i="20"/>
  <c r="G27" i="20"/>
  <c r="H27" i="20"/>
  <c r="I27" i="20"/>
  <c r="D22" i="20"/>
  <c r="E22" i="20"/>
  <c r="F22" i="20"/>
  <c r="G22" i="20"/>
  <c r="H22" i="20"/>
  <c r="I22" i="20"/>
  <c r="I42" i="20" s="1"/>
  <c r="E42" i="20"/>
  <c r="F42" i="20"/>
  <c r="G42" i="20"/>
  <c r="H42" i="20"/>
  <c r="G45" i="20"/>
  <c r="D39" i="19"/>
  <c r="E39" i="19"/>
  <c r="F39" i="19"/>
  <c r="G39" i="19"/>
  <c r="H39" i="19"/>
  <c r="I39" i="19"/>
  <c r="D35" i="19"/>
  <c r="E35" i="19"/>
  <c r="F35" i="19"/>
  <c r="G35" i="19"/>
  <c r="H35" i="19"/>
  <c r="I35" i="19"/>
  <c r="D27" i="19"/>
  <c r="E27" i="19"/>
  <c r="F27" i="19"/>
  <c r="G27" i="19"/>
  <c r="H27" i="19"/>
  <c r="I27" i="19"/>
  <c r="D22" i="19"/>
  <c r="E22" i="19"/>
  <c r="F22" i="19"/>
  <c r="G22" i="19"/>
  <c r="H22" i="19"/>
  <c r="I22" i="19"/>
  <c r="D13" i="19"/>
  <c r="E13" i="19"/>
  <c r="F13" i="19"/>
  <c r="F40" i="19" s="1"/>
  <c r="G13" i="19"/>
  <c r="G40" i="19" s="1"/>
  <c r="H13" i="19"/>
  <c r="H40" i="19" s="1"/>
  <c r="I13" i="19"/>
  <c r="I40" i="19" s="1"/>
  <c r="I39" i="18"/>
  <c r="D38" i="18"/>
  <c r="E38" i="18"/>
  <c r="F38" i="18"/>
  <c r="G38" i="18"/>
  <c r="H38" i="18"/>
  <c r="I38" i="18"/>
  <c r="D34" i="18"/>
  <c r="E34" i="18"/>
  <c r="F34" i="18"/>
  <c r="G34" i="18"/>
  <c r="H34" i="18"/>
  <c r="I34" i="18"/>
  <c r="D25" i="18"/>
  <c r="E25" i="18"/>
  <c r="F25" i="18"/>
  <c r="G25" i="18"/>
  <c r="H25" i="18"/>
  <c r="I25" i="18"/>
  <c r="D20" i="18"/>
  <c r="E20" i="18"/>
  <c r="F20" i="18"/>
  <c r="G20" i="18"/>
  <c r="H20" i="18"/>
  <c r="I20" i="18"/>
  <c r="D11" i="18"/>
  <c r="E11" i="18"/>
  <c r="F11" i="18"/>
  <c r="G11" i="18"/>
  <c r="H11" i="18"/>
  <c r="I11" i="18"/>
  <c r="G41" i="29"/>
  <c r="H41" i="29"/>
  <c r="D40" i="29"/>
  <c r="E40" i="29"/>
  <c r="F40" i="29"/>
  <c r="G40" i="29"/>
  <c r="H40" i="29"/>
  <c r="I40" i="29"/>
  <c r="D36" i="29"/>
  <c r="E36" i="29"/>
  <c r="F36" i="29"/>
  <c r="G36" i="29"/>
  <c r="H36" i="29"/>
  <c r="I36" i="29"/>
  <c r="D27" i="29"/>
  <c r="E27" i="29"/>
  <c r="E41" i="29" s="1"/>
  <c r="G43" i="29" s="1"/>
  <c r="F27" i="29"/>
  <c r="F41" i="29" s="1"/>
  <c r="G27" i="29"/>
  <c r="H27" i="29"/>
  <c r="I27" i="29"/>
  <c r="I41" i="29" s="1"/>
  <c r="D22" i="29"/>
  <c r="E22" i="29"/>
  <c r="F22" i="29"/>
  <c r="G22" i="29"/>
  <c r="H22" i="29"/>
  <c r="I22" i="29"/>
  <c r="D13" i="29"/>
  <c r="E13" i="29"/>
  <c r="F13" i="29"/>
  <c r="G13" i="29"/>
  <c r="H13" i="29"/>
  <c r="I13" i="29"/>
  <c r="E40" i="19" l="1"/>
  <c r="G42" i="19" s="1"/>
  <c r="H39" i="18"/>
  <c r="E39" i="18"/>
  <c r="G41" i="18" s="1"/>
  <c r="G39" i="18"/>
  <c r="F39" i="18"/>
  <c r="D40" i="16"/>
  <c r="E40" i="16"/>
  <c r="F40" i="16"/>
  <c r="G40" i="16"/>
  <c r="H40" i="16"/>
  <c r="I40" i="16"/>
  <c r="D36" i="16"/>
  <c r="E36" i="16"/>
  <c r="F36" i="16"/>
  <c r="G36" i="16"/>
  <c r="H36" i="16"/>
  <c r="I36" i="16"/>
  <c r="D27" i="16"/>
  <c r="E27" i="16"/>
  <c r="F27" i="16"/>
  <c r="G27" i="16"/>
  <c r="H27" i="16"/>
  <c r="I27" i="16"/>
  <c r="D21" i="16"/>
  <c r="E21" i="16"/>
  <c r="F21" i="16"/>
  <c r="G21" i="16"/>
  <c r="H21" i="16"/>
  <c r="I21" i="16"/>
  <c r="H38" i="15"/>
  <c r="D37" i="15"/>
  <c r="E37" i="15"/>
  <c r="F37" i="15"/>
  <c r="G37" i="15"/>
  <c r="H37" i="15"/>
  <c r="I37" i="15"/>
  <c r="D33" i="15"/>
  <c r="E33" i="15"/>
  <c r="F33" i="15"/>
  <c r="G33" i="15"/>
  <c r="H33" i="15"/>
  <c r="I33" i="15"/>
  <c r="D24" i="15"/>
  <c r="E24" i="15"/>
  <c r="F24" i="15"/>
  <c r="G24" i="15"/>
  <c r="H24" i="15"/>
  <c r="I24" i="15"/>
  <c r="D19" i="15"/>
  <c r="E19" i="15"/>
  <c r="F19" i="15"/>
  <c r="G19" i="15"/>
  <c r="H19" i="15"/>
  <c r="I19" i="15"/>
  <c r="E8" i="15"/>
  <c r="F8" i="15"/>
  <c r="G8" i="15"/>
  <c r="H8" i="15"/>
  <c r="I8" i="15"/>
  <c r="H41" i="16" l="1"/>
  <c r="F41" i="16"/>
  <c r="E41" i="16"/>
  <c r="I41" i="16"/>
  <c r="G41" i="16"/>
  <c r="E12" i="14"/>
  <c r="F12" i="14"/>
  <c r="G12" i="14"/>
  <c r="H12" i="14"/>
  <c r="I12" i="14"/>
  <c r="D34" i="14"/>
  <c r="E34" i="14"/>
  <c r="F34" i="14"/>
  <c r="G34" i="14"/>
  <c r="H34" i="14"/>
  <c r="I34" i="14"/>
  <c r="D25" i="14"/>
  <c r="E25" i="14"/>
  <c r="E39" i="14" s="1"/>
  <c r="F25" i="14"/>
  <c r="F39" i="14" s="1"/>
  <c r="G25" i="14"/>
  <c r="G39" i="14" s="1"/>
  <c r="H25" i="14"/>
  <c r="H39" i="14" s="1"/>
  <c r="I25" i="14"/>
  <c r="D20" i="14"/>
  <c r="E20" i="14"/>
  <c r="F20" i="14"/>
  <c r="G20" i="14"/>
  <c r="H20" i="14"/>
  <c r="I20" i="14"/>
  <c r="D12" i="14"/>
  <c r="D38" i="14"/>
  <c r="E38" i="14"/>
  <c r="F38" i="14"/>
  <c r="G38" i="14"/>
  <c r="H38" i="14"/>
  <c r="I38" i="14"/>
  <c r="E12" i="13"/>
  <c r="F12" i="13"/>
  <c r="G12" i="13"/>
  <c r="H12" i="13"/>
  <c r="I12" i="13"/>
  <c r="D40" i="13"/>
  <c r="E40" i="13"/>
  <c r="F40" i="13"/>
  <c r="G40" i="13"/>
  <c r="H40" i="13"/>
  <c r="I40" i="13"/>
  <c r="D36" i="13"/>
  <c r="E36" i="13"/>
  <c r="F36" i="13"/>
  <c r="G36" i="13"/>
  <c r="H36" i="13"/>
  <c r="I36" i="13"/>
  <c r="D26" i="13"/>
  <c r="E26" i="13"/>
  <c r="F26" i="13"/>
  <c r="G26" i="13"/>
  <c r="H26" i="13"/>
  <c r="I26" i="13"/>
  <c r="D21" i="13"/>
  <c r="E21" i="13"/>
  <c r="F21" i="13"/>
  <c r="G21" i="13"/>
  <c r="H21" i="13"/>
  <c r="I21" i="13"/>
  <c r="D12" i="13"/>
  <c r="D12" i="12"/>
  <c r="E12" i="12"/>
  <c r="F12" i="12"/>
  <c r="G12" i="12"/>
  <c r="H12" i="12"/>
  <c r="I12" i="12"/>
  <c r="D35" i="12"/>
  <c r="F35" i="12"/>
  <c r="G35" i="12"/>
  <c r="H35" i="12"/>
  <c r="I35" i="12"/>
  <c r="E35" i="12"/>
  <c r="D39" i="12"/>
  <c r="F39" i="12"/>
  <c r="G39" i="12"/>
  <c r="I39" i="12"/>
  <c r="D26" i="12"/>
  <c r="E26" i="12"/>
  <c r="F26" i="12"/>
  <c r="G26" i="12"/>
  <c r="H26" i="12"/>
  <c r="I26" i="12"/>
  <c r="D21" i="12"/>
  <c r="E21" i="12"/>
  <c r="F21" i="12"/>
  <c r="G21" i="12"/>
  <c r="H21" i="12"/>
  <c r="I21" i="12"/>
  <c r="D38" i="22"/>
  <c r="E38" i="22"/>
  <c r="F38" i="22"/>
  <c r="G38" i="22"/>
  <c r="H38" i="22"/>
  <c r="I38" i="22"/>
  <c r="D34" i="22"/>
  <c r="E34" i="22"/>
  <c r="F34" i="22"/>
  <c r="G34" i="22"/>
  <c r="H34" i="22"/>
  <c r="I34" i="22"/>
  <c r="D12" i="22"/>
  <c r="E12" i="22"/>
  <c r="F12" i="22"/>
  <c r="G12" i="22"/>
  <c r="H12" i="22"/>
  <c r="I12" i="22"/>
  <c r="D26" i="22"/>
  <c r="E26" i="22"/>
  <c r="F26" i="22"/>
  <c r="G26" i="22"/>
  <c r="H26" i="22"/>
  <c r="I26" i="22"/>
  <c r="D21" i="22"/>
  <c r="E21" i="22"/>
  <c r="E39" i="22" s="1"/>
  <c r="F21" i="22"/>
  <c r="G21" i="22"/>
  <c r="G39" i="22" s="1"/>
  <c r="H21" i="22"/>
  <c r="H39" i="22" s="1"/>
  <c r="I21" i="22"/>
  <c r="I39" i="22" s="1"/>
  <c r="F39" i="22" l="1"/>
  <c r="I39" i="14"/>
  <c r="G43" i="16"/>
  <c r="F41" i="14"/>
  <c r="I41" i="13"/>
  <c r="H41" i="13"/>
  <c r="I40" i="12"/>
  <c r="F40" i="12"/>
  <c r="E41" i="13"/>
  <c r="G41" i="13"/>
  <c r="F41" i="13"/>
  <c r="G40" i="12"/>
  <c r="F41" i="22"/>
  <c r="D41" i="24"/>
  <c r="E41" i="24"/>
  <c r="F41" i="24"/>
  <c r="G41" i="24"/>
  <c r="H41" i="24"/>
  <c r="I41" i="24"/>
  <c r="D37" i="24"/>
  <c r="E37" i="24"/>
  <c r="F37" i="24"/>
  <c r="G37" i="24"/>
  <c r="H37" i="24"/>
  <c r="I37" i="24"/>
  <c r="D28" i="24"/>
  <c r="E28" i="24"/>
  <c r="F28" i="24"/>
  <c r="G28" i="24"/>
  <c r="H28" i="24"/>
  <c r="I28" i="24"/>
  <c r="D23" i="24"/>
  <c r="E23" i="24"/>
  <c r="F23" i="24"/>
  <c r="G23" i="24"/>
  <c r="H23" i="24"/>
  <c r="I23" i="24"/>
  <c r="D13" i="24"/>
  <c r="E13" i="24"/>
  <c r="F13" i="24"/>
  <c r="G13" i="24"/>
  <c r="G42" i="24" s="1"/>
  <c r="H13" i="24"/>
  <c r="H42" i="24" s="1"/>
  <c r="I13" i="24"/>
  <c r="F42" i="24" l="1"/>
  <c r="I42" i="24"/>
  <c r="F43" i="13"/>
  <c r="E42" i="24"/>
  <c r="F44" i="24" s="1"/>
  <c r="E38" i="25"/>
  <c r="F38" i="25"/>
  <c r="G38" i="25"/>
  <c r="H38" i="25"/>
  <c r="I38" i="25"/>
  <c r="E14" i="11"/>
  <c r="F14" i="11"/>
  <c r="G14" i="11"/>
  <c r="H14" i="11"/>
  <c r="G40" i="25" l="1"/>
  <c r="E39" i="11"/>
  <c r="F39" i="11"/>
  <c r="G39" i="11"/>
  <c r="H39" i="11"/>
  <c r="I39" i="11"/>
  <c r="F30" i="11"/>
  <c r="F43" i="11" s="1"/>
  <c r="G30" i="11"/>
  <c r="G43" i="11" s="1"/>
  <c r="I30" i="11"/>
  <c r="I25" i="11"/>
  <c r="E25" i="11"/>
  <c r="F25" i="11"/>
  <c r="G25" i="11"/>
  <c r="H25" i="11"/>
  <c r="H27" i="11"/>
  <c r="H30" i="11" s="1"/>
  <c r="E27" i="11"/>
  <c r="E30" i="11" s="1"/>
  <c r="E43" i="11" s="1"/>
  <c r="H13" i="25"/>
  <c r="G13" i="25"/>
  <c r="F13" i="25"/>
  <c r="E13" i="25"/>
  <c r="I33" i="24"/>
  <c r="H33" i="24"/>
  <c r="G33" i="24"/>
  <c r="F33" i="24"/>
  <c r="E33" i="24"/>
  <c r="H38" i="12"/>
  <c r="H39" i="12" s="1"/>
  <c r="H40" i="12" s="1"/>
  <c r="E38" i="12"/>
  <c r="E39" i="12" s="1"/>
  <c r="H22" i="14"/>
  <c r="G22" i="14"/>
  <c r="F22" i="14"/>
  <c r="E22" i="14"/>
  <c r="E40" i="12" l="1"/>
  <c r="F42" i="12" s="1"/>
  <c r="H43" i="11"/>
  <c r="I43" i="11"/>
  <c r="H45" i="11"/>
  <c r="G37" i="18"/>
  <c r="F37" i="18"/>
  <c r="H24" i="20"/>
  <c r="E24" i="20"/>
  <c r="G40" i="27" l="1"/>
  <c r="Q31" i="31"/>
  <c r="R31" i="31" s="1"/>
  <c r="Q30" i="31"/>
  <c r="R30" i="31" s="1"/>
  <c r="Q29" i="31"/>
  <c r="R29" i="31" s="1"/>
  <c r="Q28" i="31"/>
  <c r="R28" i="31" s="1"/>
  <c r="Q27" i="31"/>
  <c r="R27" i="31" s="1"/>
  <c r="S27" i="31" s="1"/>
  <c r="Q26" i="31"/>
  <c r="R26" i="31" s="1"/>
  <c r="S26" i="31" s="1"/>
  <c r="Q25" i="31"/>
  <c r="R25" i="31" s="1"/>
  <c r="S25" i="31" s="1"/>
  <c r="Q24" i="31"/>
  <c r="R24" i="31" s="1"/>
  <c r="Q23" i="31"/>
  <c r="R23" i="31" s="1"/>
  <c r="S23" i="31" s="1"/>
  <c r="Q22" i="31"/>
  <c r="R22" i="31" s="1"/>
  <c r="Q21" i="31"/>
  <c r="R21" i="31" s="1"/>
  <c r="S21" i="31" s="1"/>
  <c r="Q20" i="31"/>
  <c r="R20" i="31" s="1"/>
  <c r="S20" i="31" s="1"/>
  <c r="Q19" i="31"/>
  <c r="R19" i="31" s="1"/>
  <c r="S19" i="31" s="1"/>
  <c r="Q18" i="31"/>
  <c r="R18" i="31" s="1"/>
  <c r="Q17" i="31"/>
  <c r="R17" i="31" s="1"/>
  <c r="Q16" i="31"/>
  <c r="R16" i="31" s="1"/>
  <c r="Q15" i="31"/>
  <c r="R15" i="31" s="1"/>
  <c r="Q14" i="31"/>
  <c r="R14" i="31" s="1"/>
  <c r="Q13" i="31"/>
  <c r="R13" i="31" s="1"/>
  <c r="Q12" i="31"/>
  <c r="R12" i="31" s="1"/>
  <c r="Q11" i="31"/>
  <c r="R11" i="31" s="1"/>
  <c r="Q10" i="31"/>
  <c r="R10" i="31" s="1"/>
  <c r="Q9" i="31"/>
  <c r="R9" i="31" s="1"/>
  <c r="Q8" i="31"/>
  <c r="R8" i="31" s="1"/>
  <c r="Q7" i="31"/>
  <c r="R7" i="31" s="1"/>
  <c r="Q6" i="31"/>
  <c r="R6" i="31" s="1"/>
  <c r="Q5" i="31"/>
  <c r="R5" i="31" s="1"/>
  <c r="S5" i="31" s="1"/>
  <c r="Q4" i="31"/>
  <c r="R4" i="31" s="1"/>
  <c r="Q3" i="31"/>
  <c r="R3" i="31" s="1"/>
  <c r="H530" i="30" l="1"/>
  <c r="G530" i="30"/>
  <c r="F530" i="30"/>
  <c r="E530" i="30"/>
  <c r="E522" i="30"/>
  <c r="F522" i="30"/>
  <c r="G522" i="30"/>
  <c r="H522" i="30"/>
  <c r="H516" i="30"/>
  <c r="I489" i="30"/>
  <c r="E489" i="30"/>
  <c r="F489" i="30"/>
  <c r="G489" i="30"/>
  <c r="H489" i="30"/>
  <c r="E481" i="30"/>
  <c r="F481" i="30"/>
  <c r="G481" i="30"/>
  <c r="H481" i="30"/>
  <c r="E466" i="30"/>
  <c r="F466" i="30"/>
  <c r="G466" i="30"/>
  <c r="H466" i="30"/>
  <c r="I451" i="30"/>
  <c r="H451" i="30"/>
  <c r="G451" i="30"/>
  <c r="F451" i="30"/>
  <c r="E451" i="30"/>
  <c r="E440" i="30"/>
  <c r="F440" i="30"/>
  <c r="I440" i="30"/>
  <c r="H440" i="30"/>
  <c r="G440" i="30"/>
  <c r="E444" i="30"/>
  <c r="F444" i="30"/>
  <c r="G444" i="30"/>
  <c r="H444" i="30"/>
  <c r="I444" i="30"/>
  <c r="G429" i="30"/>
  <c r="H429" i="30"/>
  <c r="E392" i="30"/>
  <c r="F392" i="30"/>
  <c r="G392" i="30"/>
  <c r="H392" i="30"/>
  <c r="E407" i="30"/>
  <c r="F407" i="30"/>
  <c r="G407" i="30"/>
  <c r="H407" i="30"/>
  <c r="H378" i="30"/>
  <c r="H369" i="30"/>
  <c r="E353" i="30"/>
  <c r="F353" i="30"/>
  <c r="G353" i="30"/>
  <c r="H353" i="30"/>
  <c r="E339" i="30"/>
  <c r="F339" i="30"/>
  <c r="G339" i="30"/>
  <c r="H339" i="30"/>
  <c r="F330" i="30"/>
  <c r="G330" i="30"/>
  <c r="H330" i="30"/>
  <c r="E301" i="30"/>
  <c r="F301" i="30"/>
  <c r="G301" i="30"/>
  <c r="H301" i="30"/>
  <c r="H292" i="30"/>
  <c r="G292" i="30"/>
  <c r="E287" i="30"/>
  <c r="F287" i="30"/>
  <c r="G287" i="30"/>
  <c r="H287" i="30"/>
  <c r="E277" i="30"/>
  <c r="F277" i="30"/>
  <c r="G277" i="30"/>
  <c r="H277" i="30"/>
  <c r="H247" i="30"/>
  <c r="E247" i="30"/>
  <c r="F247" i="30"/>
  <c r="G247" i="30"/>
  <c r="E304" i="30" l="1"/>
  <c r="E252" i="30"/>
  <c r="G252" i="30"/>
  <c r="H252" i="30"/>
  <c r="I261" i="30"/>
  <c r="H261" i="30"/>
  <c r="G261" i="30"/>
  <c r="F261" i="30"/>
  <c r="E261" i="30"/>
  <c r="E183" i="30"/>
  <c r="F183" i="30"/>
  <c r="G183" i="30"/>
  <c r="H183" i="30"/>
  <c r="I183" i="30"/>
  <c r="H175" i="30"/>
  <c r="G175" i="30"/>
  <c r="F175" i="30"/>
  <c r="E175" i="30"/>
  <c r="E170" i="30"/>
  <c r="F170" i="30"/>
  <c r="G170" i="30"/>
  <c r="H170" i="30"/>
  <c r="E133" i="30"/>
  <c r="F133" i="30"/>
  <c r="G133" i="30"/>
  <c r="E137" i="30"/>
  <c r="F137" i="30"/>
  <c r="I137" i="30"/>
  <c r="H137" i="30"/>
  <c r="G137" i="30"/>
  <c r="H133" i="30"/>
  <c r="E60" i="30"/>
  <c r="F60" i="30"/>
  <c r="G60" i="30"/>
  <c r="H60" i="30"/>
  <c r="H25" i="30"/>
  <c r="G25" i="30"/>
  <c r="F25" i="30"/>
  <c r="E25" i="30"/>
  <c r="G10" i="30"/>
  <c r="F10" i="30"/>
  <c r="E10" i="30"/>
  <c r="G20" i="30"/>
  <c r="H34" i="30"/>
  <c r="F34" i="30"/>
  <c r="I64" i="30"/>
  <c r="H64" i="30"/>
  <c r="G64" i="30"/>
  <c r="E64" i="30"/>
  <c r="H20" i="30"/>
  <c r="H49" i="30"/>
  <c r="G49" i="30"/>
  <c r="F49" i="30"/>
  <c r="F76" i="30" s="1"/>
  <c r="E49" i="30"/>
  <c r="H102" i="30"/>
  <c r="E109" i="30"/>
  <c r="F109" i="30"/>
  <c r="G109" i="30"/>
  <c r="H109" i="30"/>
  <c r="H76" i="30" l="1"/>
  <c r="H149" i="30"/>
  <c r="G76" i="30"/>
  <c r="E76" i="30"/>
  <c r="I415" i="30"/>
  <c r="H415" i="30"/>
  <c r="G415" i="30"/>
  <c r="F415" i="30"/>
  <c r="E415" i="30"/>
  <c r="H403" i="30"/>
  <c r="G403" i="30"/>
  <c r="I364" i="30"/>
  <c r="H364" i="30"/>
  <c r="G364" i="30"/>
  <c r="F364" i="30"/>
  <c r="E364" i="30"/>
  <c r="H326" i="30"/>
  <c r="G326" i="30"/>
  <c r="F252" i="30"/>
  <c r="I247" i="30"/>
  <c r="I236" i="30"/>
  <c r="H236" i="30"/>
  <c r="G236" i="30"/>
  <c r="F236" i="30"/>
  <c r="E236" i="30"/>
  <c r="H207" i="30"/>
  <c r="H196" i="30"/>
  <c r="G196" i="30"/>
  <c r="G227" i="30" s="1"/>
  <c r="F196" i="30"/>
  <c r="F227" i="30" s="1"/>
  <c r="E196" i="30"/>
  <c r="E227" i="30" s="1"/>
  <c r="I159" i="30"/>
  <c r="I186" i="30" s="1"/>
  <c r="H159" i="30"/>
  <c r="G159" i="30"/>
  <c r="F159" i="30"/>
  <c r="E159" i="30"/>
  <c r="I149" i="30"/>
  <c r="I112" i="30"/>
  <c r="H112" i="30"/>
  <c r="G112" i="30"/>
  <c r="G113" i="30" s="1"/>
  <c r="F112" i="30"/>
  <c r="F113" i="30" s="1"/>
  <c r="E112" i="30"/>
  <c r="E113" i="30" s="1"/>
  <c r="I102" i="30"/>
  <c r="H97" i="30"/>
  <c r="H86" i="30"/>
  <c r="I76" i="30"/>
  <c r="I38" i="30"/>
  <c r="I39" i="30" s="1"/>
  <c r="H38" i="30"/>
  <c r="G38" i="30"/>
  <c r="G39" i="30" s="1"/>
  <c r="F38" i="30"/>
  <c r="F39" i="30" s="1"/>
  <c r="E38" i="30"/>
  <c r="E39" i="30" s="1"/>
  <c r="H10" i="30"/>
  <c r="H113" i="30" l="1"/>
  <c r="I266" i="30"/>
  <c r="H39" i="30"/>
  <c r="I113" i="30"/>
  <c r="I38" i="15"/>
  <c r="G38" i="15"/>
  <c r="F38" i="15"/>
  <c r="E38" i="15"/>
  <c r="G40" i="15" l="1"/>
</calcChain>
</file>

<file path=xl/sharedStrings.xml><?xml version="1.0" encoding="utf-8"?>
<sst xmlns="http://schemas.openxmlformats.org/spreadsheetml/2006/main" count="3414" uniqueCount="439">
  <si>
    <t>Биокефир</t>
  </si>
  <si>
    <t>Масло сливочное</t>
  </si>
  <si>
    <t>Масса порции (гр.)</t>
  </si>
  <si>
    <t>Пищевые вещества (г)</t>
  </si>
  <si>
    <t>Энерг. Ценность (ккал)</t>
  </si>
  <si>
    <t>Завтрак</t>
  </si>
  <si>
    <t>Обед</t>
  </si>
  <si>
    <t>Картофельное пюре</t>
  </si>
  <si>
    <t>Полдник</t>
  </si>
  <si>
    <t>Ужин</t>
  </si>
  <si>
    <t>Сосиска отварная</t>
  </si>
  <si>
    <t>Чай с сахаром</t>
  </si>
  <si>
    <t>2 Ужин</t>
  </si>
  <si>
    <t xml:space="preserve">№ техн. карты </t>
  </si>
  <si>
    <t>Б</t>
  </si>
  <si>
    <t>Ж</t>
  </si>
  <si>
    <t>У</t>
  </si>
  <si>
    <t>С</t>
  </si>
  <si>
    <t>Сб.2008</t>
  </si>
  <si>
    <t>к/к</t>
  </si>
  <si>
    <t>Итого за день</t>
  </si>
  <si>
    <t>Какао с молоком</t>
  </si>
  <si>
    <t>Рагу из овощей</t>
  </si>
  <si>
    <t>Шницель рыбный</t>
  </si>
  <si>
    <t>Плов по-узбекски</t>
  </si>
  <si>
    <t>Макароны отварные</t>
  </si>
  <si>
    <t>Омлет натуральный</t>
  </si>
  <si>
    <t>Картофель  отварной</t>
  </si>
  <si>
    <t>Яйцо вареное</t>
  </si>
  <si>
    <t>Язык отварной в соусе</t>
  </si>
  <si>
    <t>Ряженка</t>
  </si>
  <si>
    <t>Какао  с молоком</t>
  </si>
  <si>
    <t>Жаркое по-домашнему</t>
  </si>
  <si>
    <t>Рис отварной</t>
  </si>
  <si>
    <t>228/378</t>
  </si>
  <si>
    <t>Булочка творожная</t>
  </si>
  <si>
    <t>2 ужин</t>
  </si>
  <si>
    <t>Икра морковная</t>
  </si>
  <si>
    <t>200/10</t>
  </si>
  <si>
    <t>Кофейный напиток</t>
  </si>
  <si>
    <t>Каша манная жидкая</t>
  </si>
  <si>
    <t>Булочка российская</t>
  </si>
  <si>
    <t>Чай с лимоном</t>
  </si>
  <si>
    <t>Картофель тушенный</t>
  </si>
  <si>
    <t>Чай с молоком</t>
  </si>
  <si>
    <t>Каша пшеничная  жидкая</t>
  </si>
  <si>
    <t>Зефир</t>
  </si>
  <si>
    <t>Каша пшенная жидкая</t>
  </si>
  <si>
    <t>Каша рисовая  жидкая</t>
  </si>
  <si>
    <t xml:space="preserve">Чай с сахаром </t>
  </si>
  <si>
    <t>Печенье</t>
  </si>
  <si>
    <t>Каша  жидкая геркулесовая</t>
  </si>
  <si>
    <t>Голубцы ленивые</t>
  </si>
  <si>
    <t>Соус сметанный</t>
  </si>
  <si>
    <t>Сб.1996</t>
  </si>
  <si>
    <t>Каша геркулесовая жидкая</t>
  </si>
  <si>
    <t xml:space="preserve">Каша гречневая вязкая </t>
  </si>
  <si>
    <t>Чай с  лимоном</t>
  </si>
  <si>
    <t>Вафли</t>
  </si>
  <si>
    <t xml:space="preserve">Котлета мясная </t>
  </si>
  <si>
    <t>Сыр (порциями)</t>
  </si>
  <si>
    <t>Сок яблочный</t>
  </si>
  <si>
    <t>50/50</t>
  </si>
  <si>
    <t>Сыр(порциями)</t>
  </si>
  <si>
    <t xml:space="preserve"> Огурец свежий</t>
  </si>
  <si>
    <t>Рыба,запеченная с яйцом</t>
  </si>
  <si>
    <t>Перец сладкий</t>
  </si>
  <si>
    <t>Котлета из говядины</t>
  </si>
  <si>
    <t>Булочка дорожная</t>
  </si>
  <si>
    <t>Картофель в молоке</t>
  </si>
  <si>
    <t>Соус томатный</t>
  </si>
  <si>
    <t>Кукуруза консервированная</t>
  </si>
  <si>
    <t>Рис припущенный</t>
  </si>
  <si>
    <t>Картофель отварной</t>
  </si>
  <si>
    <t>Мармелад</t>
  </si>
  <si>
    <t>Масло (порциями)</t>
  </si>
  <si>
    <t>Сельдь с луком</t>
  </si>
  <si>
    <t>Яблоко свежее</t>
  </si>
  <si>
    <t>Колбаса (порциями)</t>
  </si>
  <si>
    <t>Груша свежая</t>
  </si>
  <si>
    <t>Мандарин свежий</t>
  </si>
  <si>
    <t>54/к/к</t>
  </si>
  <si>
    <t>Пирожок с капустой</t>
  </si>
  <si>
    <t>451/456</t>
  </si>
  <si>
    <t>Апельсин свежий</t>
  </si>
  <si>
    <t>20/23</t>
  </si>
  <si>
    <t>Картофель тушённый</t>
  </si>
  <si>
    <t>451/462</t>
  </si>
  <si>
    <t>Пирожок с яблоком</t>
  </si>
  <si>
    <t>Биточки в сметанном соусе</t>
  </si>
  <si>
    <t>80/30</t>
  </si>
  <si>
    <t>272/371</t>
  </si>
  <si>
    <t>Свекла отварная (порциями)</t>
  </si>
  <si>
    <t>Банан свежий</t>
  </si>
  <si>
    <t>Булочка домашняя</t>
  </si>
  <si>
    <t>Тефтели в томатном соусе</t>
  </si>
  <si>
    <t>283/364</t>
  </si>
  <si>
    <t>Рулет с луком и яйцом</t>
  </si>
  <si>
    <t>Виноград свежий</t>
  </si>
  <si>
    <t>Молоко кипяченное</t>
  </si>
  <si>
    <t>Томаты свежие (порциями)</t>
  </si>
  <si>
    <t>Помидор свежий (порциями)</t>
  </si>
  <si>
    <t>Киви свежее</t>
  </si>
  <si>
    <t>Хлебцы рыбные</t>
  </si>
  <si>
    <t>55/к/к</t>
  </si>
  <si>
    <t>Пряники</t>
  </si>
  <si>
    <t>2 Завтрак</t>
  </si>
  <si>
    <t>200/5</t>
  </si>
  <si>
    <t>250/10</t>
  </si>
  <si>
    <t>130/30</t>
  </si>
  <si>
    <t>250/8/10</t>
  </si>
  <si>
    <t>90/252</t>
  </si>
  <si>
    <t>88/252</t>
  </si>
  <si>
    <t>250/8</t>
  </si>
  <si>
    <t>99/252</t>
  </si>
  <si>
    <t>100/307</t>
  </si>
  <si>
    <t xml:space="preserve"> 250/8/10</t>
  </si>
  <si>
    <t>Горячий бутерброд с сыром</t>
  </si>
  <si>
    <t>95/307</t>
  </si>
  <si>
    <t>98/252</t>
  </si>
  <si>
    <t>200/8</t>
  </si>
  <si>
    <t>91/252</t>
  </si>
  <si>
    <t>95/252</t>
  </si>
  <si>
    <t>100/252</t>
  </si>
  <si>
    <t>250/5</t>
  </si>
  <si>
    <t>250/25</t>
  </si>
  <si>
    <t>200/25</t>
  </si>
  <si>
    <t xml:space="preserve">* запрещается приготовление салатов из свежих овощей в период с 01.03 </t>
  </si>
  <si>
    <t>*зеленый горошек консервированный, кукуруза консервированная используются только после термической обработки</t>
  </si>
  <si>
    <t>Борщ из свежей капусты с картофелем и сметаной</t>
  </si>
  <si>
    <t xml:space="preserve">Компот из смеси сухофруктов с витамином "С" </t>
  </si>
  <si>
    <t>Запеканка из  творога со сгущенным молоком</t>
  </si>
  <si>
    <t>Суп из овощей с курой и сметаной</t>
  </si>
  <si>
    <t>Картофельное пюре с морковью</t>
  </si>
  <si>
    <t>Котлета рубленная из курицы</t>
  </si>
  <si>
    <t xml:space="preserve">Компот из свежих яблок, с витамином "С" </t>
  </si>
  <si>
    <t>Салат из квашенной капусты с растительным маслом</t>
  </si>
  <si>
    <t xml:space="preserve">С-т из свеклы с чесноком и сыром с растительным маслом </t>
  </si>
  <si>
    <t>Рассольник  с говядиной и сметаной домашний</t>
  </si>
  <si>
    <t>Сырники из творога с клюквой,протертой с сахаром</t>
  </si>
  <si>
    <t>Икра баклажанная/стерилизованная</t>
  </si>
  <si>
    <t>Среднедневная сбалансированность</t>
  </si>
  <si>
    <t>Печень.тушеная в сметанном соусе</t>
  </si>
  <si>
    <t>Среднедневная  сбалансированность</t>
  </si>
  <si>
    <t>Салат из соленых огурцов с растительным маслом</t>
  </si>
  <si>
    <t>Суп картофельный с бобовыми и говядиной</t>
  </si>
  <si>
    <t>Рыба отварная,  соус польский</t>
  </si>
  <si>
    <t>Пудинг из творога со сгущенным молоком</t>
  </si>
  <si>
    <t>Суп картофельный с макаронами изделиями и курицей</t>
  </si>
  <si>
    <t>Птица,тушеная в сметанном соусе</t>
  </si>
  <si>
    <t xml:space="preserve">Компот из свежих груш с витамином "С" </t>
  </si>
  <si>
    <t>Икра кабачковая/стерилизованная</t>
  </si>
  <si>
    <t>Щи из свежей капусты с картофелем и сметаной</t>
  </si>
  <si>
    <t>Батон обогащенный с микронутриентами</t>
  </si>
  <si>
    <t>Творожок для детского питания "Тёма"</t>
  </si>
  <si>
    <t>Хлеб ржано-пшеничный обогащенный с микронутриентами</t>
  </si>
  <si>
    <t>Батон обогащенный с микронутриетами</t>
  </si>
  <si>
    <t>Батон обогащенный с  микронутриетами</t>
  </si>
  <si>
    <t>Каша гречневая рассыпчатая</t>
  </si>
  <si>
    <t>Йогурт в индивидуальной упаковке</t>
  </si>
  <si>
    <t>Зеленый горошек консервированный</t>
  </si>
  <si>
    <t>Суп картофельный с рисом и говядиной</t>
  </si>
  <si>
    <t>Говядина,тушеная с капустой</t>
  </si>
  <si>
    <t>Компот из кураги с витамином "с"</t>
  </si>
  <si>
    <t>Запеканка из творога со сгущенным молоком</t>
  </si>
  <si>
    <t>Салат из свеклы с чесноком и сыром</t>
  </si>
  <si>
    <t>Рыба,тушеная в томате с овощами</t>
  </si>
  <si>
    <t>Рассольник ленинградский с говядиной и сметаной</t>
  </si>
  <si>
    <t>Сырники из творога с клюквой протертой с сахаром</t>
  </si>
  <si>
    <t>Салат "Степной" из разных овощей</t>
  </si>
  <si>
    <t>Суп из овощей с говядиной и сметаной</t>
  </si>
  <si>
    <t xml:space="preserve">Борщ со свежей капустой и картофелем  со  сметаной </t>
  </si>
  <si>
    <t xml:space="preserve">Компот из свежих груш с витамином "с" </t>
  </si>
  <si>
    <t>Бутерброд с рыбной гастрономической продукцией</t>
  </si>
  <si>
    <t>Суп крестьянский с крупой и курицей</t>
  </si>
  <si>
    <t>Птица,тушенная в сметанном соусе</t>
  </si>
  <si>
    <t>Молоко в индивидуальной упаковке</t>
  </si>
  <si>
    <t>Икра кабачковая стерилизованная</t>
  </si>
  <si>
    <t>Суп картофельный с макаронными изделиями и говядиной</t>
  </si>
  <si>
    <t>Овощи в молочном соусе</t>
  </si>
  <si>
    <t>Салат из соленых огурцов с растительным маслом / салат из свежих огурцов</t>
  </si>
  <si>
    <t>Сборник рецептур</t>
  </si>
  <si>
    <t>С
мг</t>
  </si>
  <si>
    <t>Хлеб ржано-пшеничный обогащенный</t>
  </si>
  <si>
    <t xml:space="preserve">Хлеб ржано-пшеничный обогащенный </t>
  </si>
  <si>
    <t>Итого за прием пищи:</t>
  </si>
  <si>
    <t>Сок  яблочный</t>
  </si>
  <si>
    <t>Капуста цветная, запеченная под соусом</t>
  </si>
  <si>
    <t>Компот из кураги и чернослива, с витамином "С"</t>
  </si>
  <si>
    <t>Компот из сухофруктов с витамином "С"</t>
  </si>
  <si>
    <t>завтрак</t>
  </si>
  <si>
    <t xml:space="preserve">Компот из чернослива, с витамином "С" </t>
  </si>
  <si>
    <t>Наименование блюда</t>
  </si>
  <si>
    <t>Сб.2000</t>
  </si>
  <si>
    <t>Омлет с сосисками</t>
  </si>
  <si>
    <t>Компот из смеси сухофруктов, с витамином "С"</t>
  </si>
  <si>
    <t>Эн. ценность (ккал)</t>
  </si>
  <si>
    <t xml:space="preserve">Компот из чернослива с витамином "С" </t>
  </si>
  <si>
    <t>Напиток апельсиновый</t>
  </si>
  <si>
    <t>250/10/8</t>
  </si>
  <si>
    <t xml:space="preserve">Компот из смеси  сухофруктов с витамином "С" </t>
  </si>
  <si>
    <t>300/10</t>
  </si>
  <si>
    <t>2 день (12 до 23)</t>
  </si>
  <si>
    <t>300/10/10</t>
  </si>
  <si>
    <t>3 день (12 до 23)</t>
  </si>
  <si>
    <t>300/8/10</t>
  </si>
  <si>
    <t>Компот из кураги с витамином "С"</t>
  </si>
  <si>
    <t>4 день (12 до 23)</t>
  </si>
  <si>
    <t>Печень тушенная в сметанном соусе</t>
  </si>
  <si>
    <t>5 день (12 до 23)</t>
  </si>
  <si>
    <t>300/8</t>
  </si>
  <si>
    <t>Рыба отварная, соус польский</t>
  </si>
  <si>
    <t>200/9</t>
  </si>
  <si>
    <t>Среднеднвная сбалансированность</t>
  </si>
  <si>
    <t>6 день (12 до 23)</t>
  </si>
  <si>
    <t>Суп картофельный с макаронными изделиями и курицей</t>
  </si>
  <si>
    <t>7 день (12 до 23)</t>
  </si>
  <si>
    <t>Суп молочный с макаронными изделиями</t>
  </si>
  <si>
    <t>9 день (12 до 23)</t>
  </si>
  <si>
    <t>10 день (12 до 23)</t>
  </si>
  <si>
    <t>11 день (12 до 23)</t>
  </si>
  <si>
    <t>Техн. и нормативная док-ция</t>
  </si>
  <si>
    <t>Приём пищи, наим. блюда</t>
  </si>
  <si>
    <t>12 день (12 до 23)</t>
  </si>
  <si>
    <t xml:space="preserve">Борщ с капустой и картофелем  со  сметаной </t>
  </si>
  <si>
    <t>13 день (12 до 23)</t>
  </si>
  <si>
    <t>14 день (12 до 23)</t>
  </si>
  <si>
    <t>Овощи в молочн соусе</t>
  </si>
  <si>
    <t>Йогурт в инивидуальной упаковке</t>
  </si>
  <si>
    <t>Рагу овощное</t>
  </si>
  <si>
    <t>8 день (12 до 23)</t>
  </si>
  <si>
    <t>5 день ( 3 до 7 )</t>
  </si>
  <si>
    <t>2 день (3 до 7)</t>
  </si>
  <si>
    <t>1 день (3до 7)</t>
  </si>
  <si>
    <t>2 завтрак</t>
  </si>
  <si>
    <t>3 день  (3 до 7)</t>
  </si>
  <si>
    <t>Гуляш/ Кролик тушеный в соусе</t>
  </si>
  <si>
    <t>Суфле из печени</t>
  </si>
  <si>
    <t>8 день (3 до 7)</t>
  </si>
  <si>
    <t>Бутерброд с рыбными гастрономическими продуктами</t>
  </si>
  <si>
    <t>Сб.2004</t>
  </si>
  <si>
    <t>4 день (3 до 7)</t>
  </si>
  <si>
    <t>180/5</t>
  </si>
  <si>
    <t>250/15/5</t>
  </si>
  <si>
    <t>100/30</t>
  </si>
  <si>
    <t>Молоко в индивидуальной упаковке/ кипяченое</t>
  </si>
  <si>
    <t>Щи из квашенной капусты с картофелем,
сметаной,говядиной</t>
  </si>
  <si>
    <t>Рыба припущенная</t>
  </si>
  <si>
    <t>60/25</t>
  </si>
  <si>
    <t>100/15</t>
  </si>
  <si>
    <t>7 день (3 до 7)</t>
  </si>
  <si>
    <t>9 день (3 до7)</t>
  </si>
  <si>
    <t>10 день 3 до 7)</t>
  </si>
  <si>
    <t>80/20</t>
  </si>
  <si>
    <t>11 день (3 до 7)</t>
  </si>
  <si>
    <t>12 день (3 до 7 лет)</t>
  </si>
  <si>
    <t>13 день (3 до 7)</t>
  </si>
  <si>
    <t>6 день (3 до 7)</t>
  </si>
  <si>
    <t>14 день (3 до 7)</t>
  </si>
  <si>
    <r>
      <t xml:space="preserve">Анализ выполнения двухнедельного меню возраст </t>
    </r>
    <r>
      <rPr>
        <b/>
        <sz val="11"/>
        <color theme="1"/>
        <rFont val="Calibri"/>
        <family val="2"/>
        <charset val="204"/>
        <scheme val="minor"/>
      </rPr>
      <t>с 3 до 7 лет</t>
    </r>
  </si>
  <si>
    <t>Наименование</t>
  </si>
  <si>
    <t>Норма</t>
  </si>
  <si>
    <t>Всего          за 14 дней</t>
  </si>
  <si>
    <t>Всего за 1 день на 1р.</t>
  </si>
  <si>
    <t>Вып г</t>
  </si>
  <si>
    <t>Вып-е%</t>
  </si>
  <si>
    <t>Хлеб ржаной обог.</t>
  </si>
  <si>
    <t>Хлеб пшеничный обог.</t>
  </si>
  <si>
    <t>Мука пшеничная</t>
  </si>
  <si>
    <t>Чай</t>
  </si>
  <si>
    <t>Крупы</t>
  </si>
  <si>
    <t>Макароны</t>
  </si>
  <si>
    <t>Картофель</t>
  </si>
  <si>
    <t>Овощи, зелень</t>
  </si>
  <si>
    <t>Фрукты свежие</t>
  </si>
  <si>
    <t>Соки</t>
  </si>
  <si>
    <t>Сухофрукты</t>
  </si>
  <si>
    <t>Сахар</t>
  </si>
  <si>
    <t>Кондитерские изделия</t>
  </si>
  <si>
    <t>Какао</t>
  </si>
  <si>
    <t>Мясо б/к</t>
  </si>
  <si>
    <t>Птица</t>
  </si>
  <si>
    <t>Рыба, сельдь (филе 60)</t>
  </si>
  <si>
    <t>Колбасные изделия</t>
  </si>
  <si>
    <t>Молоко, кисл. продукты</t>
  </si>
  <si>
    <t>Творог</t>
  </si>
  <si>
    <t>Сметана</t>
  </si>
  <si>
    <t>Сыр</t>
  </si>
  <si>
    <t>Масло растительное</t>
  </si>
  <si>
    <t>Яйцо</t>
  </si>
  <si>
    <t>1 шт</t>
  </si>
  <si>
    <t>Соль</t>
  </si>
  <si>
    <t>Дрожжи</t>
  </si>
  <si>
    <t>Специи</t>
  </si>
  <si>
    <t>Конфеты "Коровка"</t>
  </si>
  <si>
    <t xml:space="preserve">Молоко </t>
  </si>
  <si>
    <t>Салат из свеклы с черносливом</t>
  </si>
  <si>
    <t>Слойка "Свердловская"</t>
  </si>
  <si>
    <t xml:space="preserve">Тефтели рыбные </t>
  </si>
  <si>
    <t>Салат из редиса и свежих помидор</t>
  </si>
  <si>
    <t>Суфле из говядины</t>
  </si>
  <si>
    <t>Конфеты "Ирис"</t>
  </si>
  <si>
    <t>40/40</t>
  </si>
  <si>
    <t>Пастила</t>
  </si>
  <si>
    <t>Суп куриный с вермишелью</t>
  </si>
  <si>
    <t>Картофельная запеканка с мясом</t>
  </si>
  <si>
    <t>Соус молочный</t>
  </si>
  <si>
    <t>Котлета рыбная</t>
  </si>
  <si>
    <t>Маринад овощной</t>
  </si>
  <si>
    <t>Борщ с квашеной капусты и картофелем со сметаной</t>
  </si>
  <si>
    <t>Щи из квашеной капусты с картофелем,
сметаной,говядиной</t>
  </si>
  <si>
    <t>300/10/8</t>
  </si>
  <si>
    <t>Перец фаршированный мясом и рисом</t>
  </si>
  <si>
    <t xml:space="preserve"> Огурец свежий/ солёный</t>
  </si>
  <si>
    <t>Бутерброд горячий с колбасой и сыром</t>
  </si>
  <si>
    <t>Слойка Свердловская</t>
  </si>
  <si>
    <t>Горошек зелёный</t>
  </si>
  <si>
    <t>Выполнение меню</t>
  </si>
  <si>
    <t>Шницель из говядины</t>
  </si>
  <si>
    <t>Сб.1240 блюд</t>
  </si>
  <si>
    <t>Шоколад молочный</t>
  </si>
  <si>
    <t>Виноград</t>
  </si>
  <si>
    <t>20/20/20</t>
  </si>
  <si>
    <t>40/10/30</t>
  </si>
  <si>
    <t xml:space="preserve">Рыба в тесте </t>
  </si>
  <si>
    <t>Салат из квашенной капусты с растительным маслом (с 01.03. репчатый лук, заменяется на свежий зелёный)</t>
  </si>
  <si>
    <t>Выполнение меню:</t>
  </si>
  <si>
    <t>Выполнение  меню:</t>
  </si>
  <si>
    <t>Мандарины свежие</t>
  </si>
  <si>
    <t>Салат из соленых огурцов с растительным маслом(с 01.03 репчатый лук заменяется на свежий зелёный)</t>
  </si>
  <si>
    <t>Икра кабачковая стерилизованная(пром.произв.)</t>
  </si>
  <si>
    <t>Винегрет овощной с сельдью (с 01.03. репчатый лук, заменяется на свежий зелёный)</t>
  </si>
  <si>
    <t>219/к/к</t>
  </si>
  <si>
    <t>200/30</t>
  </si>
  <si>
    <t>200/15</t>
  </si>
  <si>
    <t>270/30</t>
  </si>
  <si>
    <t>Компот из изюма витаминизированный "С"</t>
  </si>
  <si>
    <t xml:space="preserve">Компот из плодов консервированных с витамином "С" </t>
  </si>
  <si>
    <t>Икра баклажанная стерилизованная(пром.производства)</t>
  </si>
  <si>
    <t xml:space="preserve">Кисель из концентрата с витамином "С" </t>
  </si>
  <si>
    <t>Рыба  отварная</t>
  </si>
  <si>
    <t>Перец сладкий (порцеонно)</t>
  </si>
  <si>
    <t>Салат из квашенной капусты с растительным маслом(с 01.03. репчатый лук, заменяется на свежий зелёный)</t>
  </si>
  <si>
    <t>Салат овощной с сельдью(с 01.03. репчатый лук, заменяется на свежий зелёный)</t>
  </si>
  <si>
    <t xml:space="preserve"> Огурец свежий(порционно)</t>
  </si>
  <si>
    <t>70/50</t>
  </si>
  <si>
    <t>Винегрет(с 01.03. репчатый лук, заменяется на свежий зелёный)</t>
  </si>
  <si>
    <t>Булочка слоёная"Косичка" пром.произв.</t>
  </si>
  <si>
    <t>Сырники из творога с клюквой протертой с сахаром(клюква пром.произв.)</t>
  </si>
  <si>
    <t>Пирожок с картофелем и зеленым луком</t>
  </si>
  <si>
    <t>Суп карофельный с бобовыми и говядиной</t>
  </si>
  <si>
    <t>Салат из соленых огурцов с растительным маслом(с 01.03. репчатый лук, заменяется на свежий зелёный)</t>
  </si>
  <si>
    <t>Масло сливочное 82,5%(порциями)</t>
  </si>
  <si>
    <t>Каша  жидкая</t>
  </si>
  <si>
    <t>Зразы рыбные рубленные</t>
  </si>
  <si>
    <t>Суфле рыбное паровое</t>
  </si>
  <si>
    <t>Напиток яблочный</t>
  </si>
  <si>
    <t>Сырники из творога с клюквой, протертой с сахаром(клюква промыш.произв.)</t>
  </si>
  <si>
    <t>Напиток лимонный</t>
  </si>
  <si>
    <t>Сыр полутвёрдый (порциями)</t>
  </si>
  <si>
    <t>Колбаса варёно-копчёная котегория А (порциями)</t>
  </si>
  <si>
    <t>Кефир для дет.питания 3,2% жир.</t>
  </si>
  <si>
    <t>Ряженка 4%</t>
  </si>
  <si>
    <t>Кисломолочные продукты обогащ. бифидобакт.2,5%жир.</t>
  </si>
  <si>
    <t>Напиток витаминизированный инвертный(пром.произв.)</t>
  </si>
  <si>
    <t>Горячий бутерброд с колбасой и сыром</t>
  </si>
  <si>
    <t>224 к/к</t>
  </si>
  <si>
    <t>Салат из свежих огурцов и помидоров (с 01.03. репчатый лук, заменяется на свежий зелёный)</t>
  </si>
  <si>
    <t>Пицца" Школьная"</t>
  </si>
  <si>
    <t>Чай с вареньем</t>
  </si>
  <si>
    <t>Сок яблочный (плодовый,ягодный, натуральный пром.производства)</t>
  </si>
  <si>
    <t>Печенье "Крекер"</t>
  </si>
  <si>
    <t>Вафли витаминизировнные</t>
  </si>
  <si>
    <t>Молоко в индивидуальной упаковке 2,5%</t>
  </si>
  <si>
    <t>Тефтели мясные в томатном соусе</t>
  </si>
  <si>
    <t>100/50</t>
  </si>
  <si>
    <t>Печенье сахарное</t>
  </si>
  <si>
    <t>95/25</t>
  </si>
  <si>
    <t>Мармелад желейный</t>
  </si>
  <si>
    <t>Картофель запечёный</t>
  </si>
  <si>
    <t>Каша из пшена и риса жидкая "Доружба"</t>
  </si>
  <si>
    <t>Хлеб ржано-пшеничный "Столичный" обогащённый</t>
  </si>
  <si>
    <t>Батон "Нарезной" высший сорт обогащённый</t>
  </si>
  <si>
    <t>Сухарики сдобные ванильные(пром.произв.)</t>
  </si>
  <si>
    <t>Салат из свежих помидоров и яблок</t>
  </si>
  <si>
    <t>Сб.200</t>
  </si>
  <si>
    <t>Суп из овощей с фасолью</t>
  </si>
  <si>
    <t>Сыр  (порциями)</t>
  </si>
  <si>
    <t>1 день (12 до 18)</t>
  </si>
  <si>
    <t>2 день (12 до 18)</t>
  </si>
  <si>
    <t>3 день (12 до 18)</t>
  </si>
  <si>
    <t>4 день (12 до 18)</t>
  </si>
  <si>
    <t>5 день (12 до 18)</t>
  </si>
  <si>
    <t>6 день (12 до 18)</t>
  </si>
  <si>
    <t>7 день (12 до 18)</t>
  </si>
  <si>
    <t>8 день (12 до 18)</t>
  </si>
  <si>
    <t>9 день (12 до 18)</t>
  </si>
  <si>
    <t>10 день (12 до 18)</t>
  </si>
  <si>
    <t>11 день (12 до 18)</t>
  </si>
  <si>
    <t>12 день (12 до 18)</t>
  </si>
  <si>
    <t>13 день (12 до 18)</t>
  </si>
  <si>
    <t>14 день (12 до 18)</t>
  </si>
  <si>
    <t xml:space="preserve">Зефир  </t>
  </si>
  <si>
    <t>150/30</t>
  </si>
  <si>
    <t>Каша  пшённая жидкая</t>
  </si>
  <si>
    <t>140/30</t>
  </si>
  <si>
    <t>Каша  "Дружба"</t>
  </si>
  <si>
    <t>Рыба жареная</t>
  </si>
  <si>
    <t>Булочка сдобная</t>
  </si>
  <si>
    <t>Каша  жидкая пшённая</t>
  </si>
  <si>
    <t>ттк</t>
  </si>
  <si>
    <t>Суп картофельный с рыбными консервами</t>
  </si>
  <si>
    <t>Картофель тушёный</t>
  </si>
  <si>
    <t>Каша геркулесорая жидкая</t>
  </si>
  <si>
    <t>Салат "Степной"</t>
  </si>
  <si>
    <t>Булочка слоёная пром.произв.</t>
  </si>
  <si>
    <t>Каша  пшеничная жидкая</t>
  </si>
  <si>
    <t>Суп из овощей со сметаной</t>
  </si>
  <si>
    <t>Каша  рисовая жидкая</t>
  </si>
  <si>
    <t>Филе рыбы жареное с яйцом</t>
  </si>
  <si>
    <t>Сб.2009</t>
  </si>
  <si>
    <t xml:space="preserve">Булочка слоёная </t>
  </si>
  <si>
    <t>Мороженое(март-октябрь)</t>
  </si>
  <si>
    <t>Гуляш</t>
  </si>
  <si>
    <t>Салат из китайской капусты с кукурузой конс.и св.овощами с раст.маслом</t>
  </si>
  <si>
    <t>Салат из свежей белокачанной капусты(с 01.03 замена не салат из китайской капусты с кукурузой конс)</t>
  </si>
  <si>
    <t>Салат из китайской капусты с кукурузой конс.и свежими яблоками с раст.маслом</t>
  </si>
  <si>
    <t>Винегрет с сельдью/салат из варёных овощеё с сельдью(с 01.03. репчатый лук, заменяется на свежий зелёный)</t>
  </si>
  <si>
    <t>175/346</t>
  </si>
  <si>
    <t>Капуста цветная запеченная под соусом/ Капуста тушёная</t>
  </si>
  <si>
    <t>Котлета мясная</t>
  </si>
  <si>
    <t>Икра морковная/ Салат из белокачанной капусты с редисом(с 01.09. по 28.02.)</t>
  </si>
  <si>
    <t xml:space="preserve"> 56  к/к</t>
  </si>
  <si>
    <t>Салат из свежих/ соленых огурцов с растительным маслом(с 01.03. репчатый лук, заменяется на свежий зелёный)</t>
  </si>
  <si>
    <t>Щи из капусты свежей с картофелем и сметаной</t>
  </si>
  <si>
    <t>Конфеты помадные</t>
  </si>
  <si>
    <t>Творожок детский</t>
  </si>
  <si>
    <t>Кисель витаминизированный</t>
  </si>
  <si>
    <t>Салат из свеклы с чесноком /Салат из белокачанной капусты(01.09-28.02)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</si>
</sst>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NumberFormat="1"/>
    <xf numFmtId="16" fontId="0" fillId="0" borderId="1" xfId="0" applyNumberFormat="1" applyBorder="1"/>
    <xf numFmtId="16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/>
    <xf numFmtId="16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2" fontId="2" fillId="0" borderId="1" xfId="0" applyNumberFormat="1" applyFont="1" applyBorder="1"/>
    <xf numFmtId="0" fontId="0" fillId="0" borderId="1" xfId="0" applyNumberForma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0" xfId="0" applyBorder="1"/>
    <xf numFmtId="0" fontId="2" fillId="0" borderId="0" xfId="0" applyFont="1" applyBorder="1"/>
    <xf numFmtId="16" fontId="1" fillId="0" borderId="1" xfId="0" applyNumberFormat="1" applyFont="1" applyBorder="1" applyAlignment="1"/>
    <xf numFmtId="0" fontId="2" fillId="0" borderId="1" xfId="0" applyNumberFormat="1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Border="1" applyAlignment="1"/>
    <xf numFmtId="0" fontId="2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3" fillId="0" borderId="1" xfId="0" applyNumberFormat="1" applyFont="1" applyBorder="1" applyAlignment="1"/>
    <xf numFmtId="2" fontId="2" fillId="0" borderId="1" xfId="0" applyNumberFormat="1" applyFont="1" applyBorder="1" applyAlignment="1">
      <alignment horizontal="right"/>
    </xf>
    <xf numFmtId="0" fontId="0" fillId="6" borderId="1" xfId="0" applyFill="1" applyBorder="1" applyAlignment="1">
      <alignment horizontal="right" vertical="center" textRotation="90"/>
    </xf>
    <xf numFmtId="0" fontId="7" fillId="0" borderId="1" xfId="0" applyFont="1" applyBorder="1" applyAlignment="1">
      <alignment vertical="center"/>
    </xf>
    <xf numFmtId="0" fontId="0" fillId="6" borderId="1" xfId="0" applyFill="1" applyBorder="1" applyAlignment="1">
      <alignment horizontal="right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right"/>
    </xf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/>
    <xf numFmtId="0" fontId="4" fillId="2" borderId="1" xfId="0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 vertical="center"/>
    </xf>
    <xf numFmtId="164" fontId="0" fillId="0" borderId="1" xfId="0" applyNumberFormat="1" applyBorder="1" applyAlignment="1"/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Border="1"/>
    <xf numFmtId="0" fontId="10" fillId="2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NumberFormat="1" applyFont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9" fontId="2" fillId="0" borderId="0" xfId="1" applyFont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0" xfId="1" applyFo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2" borderId="1" xfId="0" applyFill="1" applyBorder="1" applyAlignment="1">
      <alignment horizontal="justify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NumberFormat="1" applyFont="1" applyBorder="1" applyAlignment="1"/>
    <xf numFmtId="0" fontId="4" fillId="2" borderId="1" xfId="0" applyFont="1" applyFill="1" applyBorder="1" applyAlignment="1">
      <alignment horizontal="left" wrapText="1"/>
    </xf>
    <xf numFmtId="16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/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/>
    <xf numFmtId="0" fontId="0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64" fontId="0" fillId="0" borderId="1" xfId="0" applyNumberFormat="1" applyFont="1" applyBorder="1" applyAlignment="1"/>
    <xf numFmtId="0" fontId="0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1" fontId="2" fillId="0" borderId="1" xfId="0" applyNumberFormat="1" applyFont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1"/>
  <sheetViews>
    <sheetView tabSelected="1" topLeftCell="A2" workbookViewId="0">
      <selection activeCell="C427" sqref="C427"/>
    </sheetView>
  </sheetViews>
  <sheetFormatPr defaultRowHeight="15" x14ac:dyDescent="0.25"/>
  <cols>
    <col min="1" max="1" width="12.28515625" customWidth="1"/>
    <col min="2" max="2" width="9.85546875" customWidth="1"/>
    <col min="3" max="3" width="54.140625" customWidth="1"/>
    <col min="4" max="7" width="9.7109375" customWidth="1"/>
    <col min="8" max="8" width="9.85546875" customWidth="1"/>
    <col min="9" max="9" width="9.7109375" customWidth="1"/>
  </cols>
  <sheetData>
    <row r="1" spans="1:9" ht="35.25" hidden="1" customHeight="1" x14ac:dyDescent="0.25">
      <c r="A1" s="53"/>
      <c r="B1" s="53"/>
      <c r="C1" s="54"/>
      <c r="D1" s="54"/>
      <c r="E1" s="54"/>
      <c r="F1" s="54"/>
      <c r="G1" s="54"/>
      <c r="H1" s="54"/>
      <c r="I1" s="54"/>
    </row>
    <row r="2" spans="1:9" ht="16.5" customHeight="1" x14ac:dyDescent="0.25">
      <c r="A2" s="213" t="s">
        <v>388</v>
      </c>
      <c r="B2" s="213"/>
      <c r="C2" s="213"/>
      <c r="D2" s="213"/>
      <c r="E2" s="213"/>
      <c r="F2" s="213"/>
      <c r="G2" s="213"/>
      <c r="H2" s="213"/>
      <c r="I2" s="213"/>
    </row>
    <row r="3" spans="1:9" ht="12.75" customHeight="1" x14ac:dyDescent="0.25">
      <c r="A3" s="214" t="s">
        <v>181</v>
      </c>
      <c r="B3" s="214" t="s">
        <v>13</v>
      </c>
      <c r="C3" s="216" t="s">
        <v>192</v>
      </c>
      <c r="D3" s="218" t="s">
        <v>2</v>
      </c>
      <c r="E3" s="220" t="s">
        <v>3</v>
      </c>
      <c r="F3" s="220"/>
      <c r="G3" s="220"/>
      <c r="H3" s="220" t="s">
        <v>4</v>
      </c>
      <c r="I3" s="218" t="s">
        <v>182</v>
      </c>
    </row>
    <row r="4" spans="1:9" x14ac:dyDescent="0.25">
      <c r="A4" s="215"/>
      <c r="B4" s="215"/>
      <c r="C4" s="217"/>
      <c r="D4" s="219"/>
      <c r="E4" s="175" t="s">
        <v>14</v>
      </c>
      <c r="F4" s="175" t="s">
        <v>15</v>
      </c>
      <c r="G4" s="175" t="s">
        <v>16</v>
      </c>
      <c r="H4" s="220"/>
      <c r="I4" s="221"/>
    </row>
    <row r="5" spans="1:9" ht="12.95" customHeight="1" x14ac:dyDescent="0.25">
      <c r="A5" s="222" t="s">
        <v>5</v>
      </c>
      <c r="B5" s="223"/>
      <c r="C5" s="223"/>
      <c r="D5" s="176"/>
      <c r="E5" s="176"/>
      <c r="F5" s="176"/>
      <c r="G5" s="176"/>
      <c r="H5" s="176"/>
      <c r="I5" s="177"/>
    </row>
    <row r="6" spans="1:9" ht="12.95" customHeight="1" x14ac:dyDescent="0.25">
      <c r="A6" s="111" t="s">
        <v>18</v>
      </c>
      <c r="B6" s="111">
        <v>13</v>
      </c>
      <c r="C6" s="178" t="s">
        <v>352</v>
      </c>
      <c r="D6" s="126">
        <v>10</v>
      </c>
      <c r="E6" s="126">
        <v>0.1</v>
      </c>
      <c r="F6" s="179">
        <v>8.3000000000000007</v>
      </c>
      <c r="G6" s="126">
        <v>0.1</v>
      </c>
      <c r="H6" s="126">
        <v>75</v>
      </c>
      <c r="I6" s="126">
        <v>0</v>
      </c>
    </row>
    <row r="7" spans="1:9" ht="12.95" customHeight="1" x14ac:dyDescent="0.25">
      <c r="A7" s="111" t="s">
        <v>18</v>
      </c>
      <c r="B7" s="111">
        <v>14</v>
      </c>
      <c r="C7" s="42" t="s">
        <v>359</v>
      </c>
      <c r="D7" s="126">
        <v>20</v>
      </c>
      <c r="E7" s="126">
        <v>4.5999999999999996</v>
      </c>
      <c r="F7" s="126">
        <v>5.9</v>
      </c>
      <c r="G7" s="126">
        <v>0</v>
      </c>
      <c r="H7" s="126">
        <v>80</v>
      </c>
      <c r="I7" s="126">
        <v>0</v>
      </c>
    </row>
    <row r="8" spans="1:9" ht="12.95" customHeight="1" x14ac:dyDescent="0.25">
      <c r="A8" s="111" t="s">
        <v>18</v>
      </c>
      <c r="B8" s="111">
        <v>112</v>
      </c>
      <c r="C8" s="42" t="s">
        <v>217</v>
      </c>
      <c r="D8" s="110">
        <v>255</v>
      </c>
      <c r="E8" s="66">
        <v>5.7</v>
      </c>
      <c r="F8" s="66">
        <v>4.9000000000000004</v>
      </c>
      <c r="G8" s="66">
        <v>21.7</v>
      </c>
      <c r="H8" s="66">
        <v>155</v>
      </c>
      <c r="I8" s="66">
        <v>1</v>
      </c>
    </row>
    <row r="9" spans="1:9" ht="12.95" customHeight="1" x14ac:dyDescent="0.25">
      <c r="A9" s="111" t="s">
        <v>18</v>
      </c>
      <c r="B9" s="111">
        <v>432</v>
      </c>
      <c r="C9" s="42" t="s">
        <v>39</v>
      </c>
      <c r="D9" s="126">
        <v>200</v>
      </c>
      <c r="E9" s="126">
        <v>1.5</v>
      </c>
      <c r="F9" s="126">
        <v>1.3</v>
      </c>
      <c r="G9" s="126">
        <v>22.4</v>
      </c>
      <c r="H9" s="126">
        <v>107</v>
      </c>
      <c r="I9" s="126">
        <v>1</v>
      </c>
    </row>
    <row r="10" spans="1:9" ht="12.95" customHeight="1" x14ac:dyDescent="0.25">
      <c r="A10" s="111" t="s">
        <v>18</v>
      </c>
      <c r="B10" s="111" t="s">
        <v>19</v>
      </c>
      <c r="C10" s="42" t="s">
        <v>382</v>
      </c>
      <c r="D10" s="66">
        <v>100</v>
      </c>
      <c r="E10" s="66">
        <v>5.6</v>
      </c>
      <c r="F10" s="66">
        <v>2.1800000000000002</v>
      </c>
      <c r="G10" s="66">
        <v>38.5</v>
      </c>
      <c r="H10" s="66">
        <v>196.5</v>
      </c>
      <c r="I10" s="66">
        <v>0</v>
      </c>
    </row>
    <row r="11" spans="1:9" ht="12.95" customHeight="1" x14ac:dyDescent="0.25">
      <c r="A11" s="111"/>
      <c r="B11" s="111"/>
      <c r="C11" s="25" t="s">
        <v>185</v>
      </c>
      <c r="D11" s="25">
        <f t="shared" ref="D11:I11" si="0">SUM(D6:D10)</f>
        <v>585</v>
      </c>
      <c r="E11" s="25">
        <f t="shared" si="0"/>
        <v>17.5</v>
      </c>
      <c r="F11" s="25">
        <f t="shared" si="0"/>
        <v>22.580000000000002</v>
      </c>
      <c r="G11" s="25">
        <f t="shared" si="0"/>
        <v>82.7</v>
      </c>
      <c r="H11" s="25">
        <f t="shared" si="0"/>
        <v>613.5</v>
      </c>
      <c r="I11" s="25">
        <f t="shared" si="0"/>
        <v>2</v>
      </c>
    </row>
    <row r="12" spans="1:9" ht="12.95" customHeight="1" x14ac:dyDescent="0.25">
      <c r="A12" s="222" t="s">
        <v>6</v>
      </c>
      <c r="B12" s="223"/>
      <c r="C12" s="223"/>
      <c r="D12" s="176"/>
      <c r="E12" s="176"/>
      <c r="F12" s="176"/>
      <c r="G12" s="176"/>
      <c r="H12" s="176"/>
      <c r="I12" s="177"/>
    </row>
    <row r="13" spans="1:9" ht="12.95" customHeight="1" x14ac:dyDescent="0.25">
      <c r="A13" s="111" t="s">
        <v>19</v>
      </c>
      <c r="B13" s="111" t="s">
        <v>19</v>
      </c>
      <c r="C13" s="111" t="s">
        <v>341</v>
      </c>
      <c r="D13" s="110">
        <v>50</v>
      </c>
      <c r="E13" s="110">
        <v>0.85</v>
      </c>
      <c r="F13" s="110">
        <v>0.15</v>
      </c>
      <c r="G13" s="110">
        <v>5</v>
      </c>
      <c r="H13" s="110">
        <v>13</v>
      </c>
      <c r="I13" s="110">
        <v>13</v>
      </c>
    </row>
    <row r="14" spans="1:9" ht="12.95" customHeight="1" x14ac:dyDescent="0.25">
      <c r="A14" s="111" t="s">
        <v>18</v>
      </c>
      <c r="B14" s="111">
        <v>76</v>
      </c>
      <c r="C14" s="42" t="s">
        <v>309</v>
      </c>
      <c r="D14" s="110">
        <v>306</v>
      </c>
      <c r="E14" s="66">
        <v>3.8</v>
      </c>
      <c r="F14" s="66">
        <v>6.7</v>
      </c>
      <c r="G14" s="66">
        <v>14.5</v>
      </c>
      <c r="H14" s="66">
        <v>134.4</v>
      </c>
      <c r="I14" s="66">
        <v>5</v>
      </c>
    </row>
    <row r="15" spans="1:9" ht="12.95" customHeight="1" x14ac:dyDescent="0.25">
      <c r="A15" s="111" t="s">
        <v>18</v>
      </c>
      <c r="B15" s="111">
        <v>258</v>
      </c>
      <c r="C15" s="42" t="s">
        <v>32</v>
      </c>
      <c r="D15" s="126">
        <v>320</v>
      </c>
      <c r="E15" s="126">
        <v>28.2</v>
      </c>
      <c r="F15" s="126">
        <v>26.8</v>
      </c>
      <c r="G15" s="126">
        <v>22.3</v>
      </c>
      <c r="H15" s="126">
        <v>443</v>
      </c>
      <c r="I15" s="126">
        <v>0</v>
      </c>
    </row>
    <row r="16" spans="1:9" ht="12.95" customHeight="1" x14ac:dyDescent="0.25">
      <c r="A16" s="111" t="s">
        <v>18</v>
      </c>
      <c r="B16" s="111">
        <v>400</v>
      </c>
      <c r="C16" s="180" t="s">
        <v>337</v>
      </c>
      <c r="D16" s="66">
        <v>200</v>
      </c>
      <c r="E16" s="66">
        <v>0.6</v>
      </c>
      <c r="F16" s="66">
        <v>0.1</v>
      </c>
      <c r="G16" s="66">
        <v>31.7</v>
      </c>
      <c r="H16" s="66">
        <v>131</v>
      </c>
      <c r="I16" s="66">
        <v>25</v>
      </c>
    </row>
    <row r="17" spans="1:9" ht="12.95" customHeight="1" x14ac:dyDescent="0.25">
      <c r="A17" s="111" t="s">
        <v>19</v>
      </c>
      <c r="B17" s="111" t="s">
        <v>19</v>
      </c>
      <c r="C17" s="42" t="s">
        <v>155</v>
      </c>
      <c r="D17" s="126">
        <v>50</v>
      </c>
      <c r="E17" s="126">
        <v>5.86</v>
      </c>
      <c r="F17" s="126">
        <v>0.94</v>
      </c>
      <c r="G17" s="126">
        <v>44.4</v>
      </c>
      <c r="H17" s="126">
        <v>189</v>
      </c>
      <c r="I17" s="126">
        <v>0</v>
      </c>
    </row>
    <row r="18" spans="1:9" ht="12.95" customHeight="1" x14ac:dyDescent="0.25">
      <c r="A18" s="111" t="s">
        <v>19</v>
      </c>
      <c r="B18" s="111" t="s">
        <v>19</v>
      </c>
      <c r="C18" s="42" t="s">
        <v>153</v>
      </c>
      <c r="D18" s="126">
        <v>50</v>
      </c>
      <c r="E18" s="126">
        <v>7.5</v>
      </c>
      <c r="F18" s="126">
        <v>2.9</v>
      </c>
      <c r="G18" s="126">
        <v>51.4</v>
      </c>
      <c r="H18" s="126">
        <v>262</v>
      </c>
      <c r="I18" s="126">
        <v>0</v>
      </c>
    </row>
    <row r="19" spans="1:9" ht="12.95" customHeight="1" x14ac:dyDescent="0.25">
      <c r="A19" s="111"/>
      <c r="B19" s="111"/>
      <c r="C19" s="25" t="s">
        <v>185</v>
      </c>
      <c r="D19" s="25">
        <f t="shared" ref="D19:H19" si="1">SUM(D13:D18)</f>
        <v>976</v>
      </c>
      <c r="E19" s="25">
        <f t="shared" si="1"/>
        <v>46.81</v>
      </c>
      <c r="F19" s="25">
        <f t="shared" si="1"/>
        <v>37.589999999999996</v>
      </c>
      <c r="G19" s="25">
        <f t="shared" si="1"/>
        <v>169.3</v>
      </c>
      <c r="H19" s="25">
        <f t="shared" si="1"/>
        <v>1172.4000000000001</v>
      </c>
      <c r="I19" s="25">
        <f>SUM(I13:I18)</f>
        <v>43</v>
      </c>
    </row>
    <row r="20" spans="1:9" ht="12.95" customHeight="1" x14ac:dyDescent="0.25">
      <c r="A20" s="222" t="s">
        <v>8</v>
      </c>
      <c r="B20" s="223"/>
      <c r="C20" s="223"/>
      <c r="D20" s="176"/>
      <c r="E20" s="176"/>
      <c r="F20" s="176"/>
      <c r="G20" s="176"/>
      <c r="H20" s="176"/>
      <c r="I20" s="177"/>
    </row>
    <row r="21" spans="1:9" ht="12.95" customHeight="1" x14ac:dyDescent="0.25">
      <c r="A21" s="111" t="s">
        <v>18</v>
      </c>
      <c r="B21" s="111" t="s">
        <v>366</v>
      </c>
      <c r="C21" s="42" t="s">
        <v>131</v>
      </c>
      <c r="D21" s="110">
        <v>180</v>
      </c>
      <c r="E21" s="110">
        <v>25.1</v>
      </c>
      <c r="F21" s="110">
        <v>23</v>
      </c>
      <c r="G21" s="110">
        <v>100.7</v>
      </c>
      <c r="H21" s="110">
        <v>287</v>
      </c>
      <c r="I21" s="110">
        <v>0</v>
      </c>
    </row>
    <row r="22" spans="1:9" ht="28.5" customHeight="1" x14ac:dyDescent="0.25">
      <c r="A22" s="111" t="s">
        <v>18</v>
      </c>
      <c r="B22" s="111">
        <v>442</v>
      </c>
      <c r="C22" s="178" t="s">
        <v>370</v>
      </c>
      <c r="D22" s="110">
        <v>200</v>
      </c>
      <c r="E22" s="110">
        <v>0.5</v>
      </c>
      <c r="F22" s="110">
        <v>0.1</v>
      </c>
      <c r="G22" s="110">
        <v>9.9</v>
      </c>
      <c r="H22" s="110">
        <v>43</v>
      </c>
      <c r="I22" s="110">
        <v>2</v>
      </c>
    </row>
    <row r="23" spans="1:9" ht="12.95" customHeight="1" x14ac:dyDescent="0.25">
      <c r="A23" s="111" t="s">
        <v>319</v>
      </c>
      <c r="B23" s="111">
        <v>458</v>
      </c>
      <c r="C23" s="181" t="s">
        <v>77</v>
      </c>
      <c r="D23" s="110">
        <v>260</v>
      </c>
      <c r="E23" s="126">
        <v>0.6</v>
      </c>
      <c r="F23" s="126">
        <v>0.6</v>
      </c>
      <c r="G23" s="126">
        <v>14.7</v>
      </c>
      <c r="H23" s="182">
        <v>66</v>
      </c>
      <c r="I23" s="182">
        <v>15</v>
      </c>
    </row>
    <row r="24" spans="1:9" ht="12.95" customHeight="1" x14ac:dyDescent="0.25">
      <c r="A24" s="111"/>
      <c r="B24" s="111"/>
      <c r="C24" s="25" t="s">
        <v>185</v>
      </c>
      <c r="D24" s="26">
        <f t="shared" ref="D24:H24" si="2">SUM(D21:D23)</f>
        <v>640</v>
      </c>
      <c r="E24" s="26">
        <f t="shared" si="2"/>
        <v>26.200000000000003</v>
      </c>
      <c r="F24" s="26">
        <f t="shared" si="2"/>
        <v>23.700000000000003</v>
      </c>
      <c r="G24" s="26">
        <f t="shared" si="2"/>
        <v>125.30000000000001</v>
      </c>
      <c r="H24" s="26">
        <f t="shared" si="2"/>
        <v>396</v>
      </c>
      <c r="I24" s="26">
        <f>SUM(I21:I23)</f>
        <v>17</v>
      </c>
    </row>
    <row r="25" spans="1:9" ht="12.95" customHeight="1" x14ac:dyDescent="0.25">
      <c r="A25" s="222" t="s">
        <v>9</v>
      </c>
      <c r="B25" s="223"/>
      <c r="C25" s="223"/>
      <c r="D25" s="176"/>
      <c r="E25" s="176"/>
      <c r="F25" s="176"/>
      <c r="G25" s="176"/>
      <c r="H25" s="176"/>
      <c r="I25" s="176"/>
    </row>
    <row r="26" spans="1:9" ht="12.95" customHeight="1" x14ac:dyDescent="0.25">
      <c r="A26" s="111" t="s">
        <v>18</v>
      </c>
      <c r="B26" s="111">
        <v>13</v>
      </c>
      <c r="C26" s="178" t="s">
        <v>352</v>
      </c>
      <c r="D26" s="110">
        <v>10</v>
      </c>
      <c r="E26" s="110">
        <v>0.1</v>
      </c>
      <c r="F26" s="110">
        <v>8.3000000000000007</v>
      </c>
      <c r="G26" s="110">
        <v>0.1</v>
      </c>
      <c r="H26" s="110">
        <v>75</v>
      </c>
      <c r="I26" s="110">
        <v>0</v>
      </c>
    </row>
    <row r="27" spans="1:9" ht="12.95" customHeight="1" x14ac:dyDescent="0.25">
      <c r="A27" s="111" t="s">
        <v>18</v>
      </c>
      <c r="B27" s="111">
        <v>213</v>
      </c>
      <c r="C27" s="111" t="s">
        <v>28</v>
      </c>
      <c r="D27" s="118">
        <v>40</v>
      </c>
      <c r="E27" s="118">
        <v>5.0999999999999996</v>
      </c>
      <c r="F27" s="118">
        <v>4.5999999999999996</v>
      </c>
      <c r="G27" s="118">
        <v>0.3</v>
      </c>
      <c r="H27" s="118">
        <v>63</v>
      </c>
      <c r="I27" s="118">
        <v>0</v>
      </c>
    </row>
    <row r="28" spans="1:9" ht="12.95" customHeight="1" x14ac:dyDescent="0.25">
      <c r="A28" s="111" t="s">
        <v>18</v>
      </c>
      <c r="B28" s="111">
        <v>254</v>
      </c>
      <c r="C28" s="111" t="s">
        <v>10</v>
      </c>
      <c r="D28" s="110">
        <v>90</v>
      </c>
      <c r="E28" s="110">
        <v>6.72</v>
      </c>
      <c r="F28" s="110">
        <v>14.64</v>
      </c>
      <c r="G28" s="110">
        <v>0.2</v>
      </c>
      <c r="H28" s="110">
        <v>159</v>
      </c>
      <c r="I28" s="110">
        <v>0</v>
      </c>
    </row>
    <row r="29" spans="1:9" ht="12.95" customHeight="1" x14ac:dyDescent="0.25">
      <c r="A29" s="111" t="s">
        <v>18</v>
      </c>
      <c r="B29" s="111" t="s">
        <v>428</v>
      </c>
      <c r="C29" s="42" t="s">
        <v>429</v>
      </c>
      <c r="D29" s="110">
        <v>250</v>
      </c>
      <c r="E29" s="110">
        <v>6.3</v>
      </c>
      <c r="F29" s="110">
        <v>6.1</v>
      </c>
      <c r="G29" s="110">
        <v>16.2</v>
      </c>
      <c r="H29" s="110">
        <v>155</v>
      </c>
      <c r="I29" s="110">
        <v>23</v>
      </c>
    </row>
    <row r="30" spans="1:9" ht="12.95" customHeight="1" x14ac:dyDescent="0.25">
      <c r="A30" s="111" t="s">
        <v>18</v>
      </c>
      <c r="B30" s="111">
        <v>430</v>
      </c>
      <c r="C30" s="42" t="s">
        <v>11</v>
      </c>
      <c r="D30" s="110">
        <v>200</v>
      </c>
      <c r="E30" s="110">
        <v>0.2</v>
      </c>
      <c r="F30" s="110">
        <v>0.1</v>
      </c>
      <c r="G30" s="110">
        <v>15</v>
      </c>
      <c r="H30" s="110">
        <v>60</v>
      </c>
      <c r="I30" s="110">
        <v>0</v>
      </c>
    </row>
    <row r="31" spans="1:9" ht="12.95" customHeight="1" x14ac:dyDescent="0.25">
      <c r="A31" s="111" t="s">
        <v>19</v>
      </c>
      <c r="B31" s="111" t="s">
        <v>19</v>
      </c>
      <c r="C31" s="42" t="s">
        <v>155</v>
      </c>
      <c r="D31" s="110">
        <v>50</v>
      </c>
      <c r="E31" s="110">
        <v>2.9</v>
      </c>
      <c r="F31" s="110">
        <v>0.47</v>
      </c>
      <c r="G31" s="110">
        <v>22.2</v>
      </c>
      <c r="H31" s="110">
        <v>94.5</v>
      </c>
      <c r="I31" s="110">
        <v>0</v>
      </c>
    </row>
    <row r="32" spans="1:9" ht="12.95" customHeight="1" x14ac:dyDescent="0.25">
      <c r="A32" s="111" t="s">
        <v>19</v>
      </c>
      <c r="B32" s="111" t="s">
        <v>19</v>
      </c>
      <c r="C32" s="42" t="s">
        <v>153</v>
      </c>
      <c r="D32" s="110">
        <v>50</v>
      </c>
      <c r="E32" s="110">
        <v>3.25</v>
      </c>
      <c r="F32" s="110">
        <v>1.45</v>
      </c>
      <c r="G32" s="110">
        <v>25.7</v>
      </c>
      <c r="H32" s="110">
        <v>131</v>
      </c>
      <c r="I32" s="110">
        <v>0</v>
      </c>
    </row>
    <row r="33" spans="1:9" ht="12.95" customHeight="1" x14ac:dyDescent="0.25">
      <c r="A33" s="111"/>
      <c r="B33" s="111"/>
      <c r="C33" s="25" t="s">
        <v>185</v>
      </c>
      <c r="D33" s="26">
        <f t="shared" ref="D33:H33" si="3">SUM(D26:D32)</f>
        <v>690</v>
      </c>
      <c r="E33" s="26">
        <f t="shared" si="3"/>
        <v>24.569999999999997</v>
      </c>
      <c r="F33" s="26">
        <f t="shared" si="3"/>
        <v>35.660000000000004</v>
      </c>
      <c r="G33" s="26">
        <f t="shared" si="3"/>
        <v>79.7</v>
      </c>
      <c r="H33" s="26">
        <f t="shared" si="3"/>
        <v>737.5</v>
      </c>
      <c r="I33" s="26">
        <f>SUM(I26:I32)</f>
        <v>23</v>
      </c>
    </row>
    <row r="34" spans="1:9" ht="12.95" customHeight="1" x14ac:dyDescent="0.25">
      <c r="A34" s="222" t="s">
        <v>12</v>
      </c>
      <c r="B34" s="223"/>
      <c r="C34" s="223"/>
      <c r="D34" s="176"/>
      <c r="E34" s="176"/>
      <c r="F34" s="176"/>
      <c r="G34" s="176"/>
      <c r="H34" s="176"/>
      <c r="I34" s="177"/>
    </row>
    <row r="35" spans="1:9" ht="12.95" customHeight="1" x14ac:dyDescent="0.25">
      <c r="A35" s="111" t="s">
        <v>19</v>
      </c>
      <c r="B35" s="111" t="s">
        <v>19</v>
      </c>
      <c r="C35" s="111" t="s">
        <v>383</v>
      </c>
      <c r="D35" s="118">
        <v>40</v>
      </c>
      <c r="E35" s="118">
        <v>2.2000000000000002</v>
      </c>
      <c r="F35" s="118">
        <v>2.85</v>
      </c>
      <c r="G35" s="118">
        <v>16.7</v>
      </c>
      <c r="H35" s="118">
        <v>101.5</v>
      </c>
      <c r="I35" s="118">
        <v>0</v>
      </c>
    </row>
    <row r="36" spans="1:9" ht="12.95" customHeight="1" x14ac:dyDescent="0.25">
      <c r="A36" s="111" t="s">
        <v>18</v>
      </c>
      <c r="B36" s="111">
        <v>435</v>
      </c>
      <c r="C36" s="111" t="s">
        <v>361</v>
      </c>
      <c r="D36" s="126">
        <v>200</v>
      </c>
      <c r="E36" s="126">
        <v>6</v>
      </c>
      <c r="F36" s="126">
        <v>0.2</v>
      </c>
      <c r="G36" s="126">
        <v>8</v>
      </c>
      <c r="H36" s="126">
        <v>62</v>
      </c>
      <c r="I36" s="126">
        <v>2</v>
      </c>
    </row>
    <row r="37" spans="1:9" ht="12.95" customHeight="1" x14ac:dyDescent="0.25">
      <c r="A37" s="111"/>
      <c r="B37" s="111"/>
      <c r="C37" s="25" t="s">
        <v>185</v>
      </c>
      <c r="D37" s="25">
        <v>240</v>
      </c>
      <c r="E37" s="25">
        <v>8.1999999999999993</v>
      </c>
      <c r="F37" s="25">
        <v>3.05</v>
      </c>
      <c r="G37" s="25">
        <v>24.7</v>
      </c>
      <c r="H37" s="25">
        <v>163.5</v>
      </c>
      <c r="I37" s="126">
        <v>2</v>
      </c>
    </row>
    <row r="38" spans="1:9" ht="12.75" customHeight="1" x14ac:dyDescent="0.25">
      <c r="A38" s="111"/>
      <c r="B38" s="30"/>
      <c r="C38" s="30" t="s">
        <v>20</v>
      </c>
      <c r="D38" s="25"/>
      <c r="E38" s="25">
        <f t="shared" ref="E38:H38" si="4">SUM(E11+E19+E24+E33+E37)</f>
        <v>123.28</v>
      </c>
      <c r="F38" s="25">
        <f t="shared" si="4"/>
        <v>122.58</v>
      </c>
      <c r="G38" s="25">
        <f t="shared" si="4"/>
        <v>481.7</v>
      </c>
      <c r="H38" s="25">
        <f t="shared" si="4"/>
        <v>3082.9</v>
      </c>
      <c r="I38" s="25">
        <f>SUM(I11+I19+I24+I33+I37)</f>
        <v>87</v>
      </c>
    </row>
    <row r="39" spans="1:9" ht="12.75" customHeight="1" x14ac:dyDescent="0.25">
      <c r="A39" s="111"/>
      <c r="B39" s="111"/>
      <c r="C39" s="111" t="s">
        <v>141</v>
      </c>
      <c r="D39" s="183"/>
      <c r="E39" s="26">
        <v>1</v>
      </c>
      <c r="F39" s="26">
        <v>1</v>
      </c>
      <c r="G39" s="26">
        <v>4</v>
      </c>
      <c r="H39" s="110"/>
      <c r="I39" s="26"/>
    </row>
    <row r="40" spans="1:9" ht="14.25" customHeight="1" x14ac:dyDescent="0.25">
      <c r="A40" s="184"/>
      <c r="B40" s="184"/>
      <c r="C40" s="184"/>
      <c r="D40" s="142"/>
      <c r="E40" s="143" t="s">
        <v>326</v>
      </c>
      <c r="F40" s="142"/>
      <c r="G40" s="144">
        <f>SUM(E38*4/G38)</f>
        <v>1.0237077018891427</v>
      </c>
      <c r="H40" s="184"/>
      <c r="I40" s="184"/>
    </row>
    <row r="41" spans="1:9" hidden="1" x14ac:dyDescent="0.25">
      <c r="A41" s="184"/>
      <c r="B41" s="184"/>
      <c r="C41" s="184"/>
      <c r="D41" s="184"/>
      <c r="E41" s="184"/>
      <c r="F41" s="184"/>
      <c r="G41" s="184"/>
      <c r="H41" s="184"/>
      <c r="I41" s="184"/>
    </row>
    <row r="42" spans="1:9" ht="12.75" hidden="1" customHeight="1" x14ac:dyDescent="0.25">
      <c r="A42" s="184"/>
      <c r="B42" s="184"/>
      <c r="C42" s="184"/>
      <c r="D42" s="184"/>
      <c r="E42" s="184"/>
      <c r="F42" s="184"/>
      <c r="G42" s="184"/>
      <c r="H42" s="184"/>
      <c r="I42" s="184"/>
    </row>
    <row r="43" spans="1:9" ht="20.25" hidden="1" customHeight="1" x14ac:dyDescent="0.25">
      <c r="A43" s="212" t="s">
        <v>233</v>
      </c>
      <c r="B43" s="212"/>
      <c r="C43" s="212"/>
      <c r="D43" s="212"/>
      <c r="E43" s="212"/>
      <c r="F43" s="212"/>
      <c r="G43" s="212"/>
      <c r="H43" s="212"/>
      <c r="I43" s="212"/>
    </row>
    <row r="44" spans="1:9" ht="41.25" customHeight="1" x14ac:dyDescent="0.25">
      <c r="A44" s="184"/>
      <c r="B44" s="184"/>
      <c r="C44" s="184"/>
      <c r="D44" s="184"/>
      <c r="E44" s="184"/>
      <c r="F44" s="184"/>
      <c r="G44" s="184"/>
      <c r="H44" s="184"/>
      <c r="I44" s="184"/>
    </row>
    <row r="45" spans="1:9" x14ac:dyDescent="0.25">
      <c r="A45" s="213" t="s">
        <v>389</v>
      </c>
      <c r="B45" s="213"/>
      <c r="C45" s="213"/>
      <c r="D45" s="213"/>
      <c r="E45" s="213"/>
      <c r="F45" s="213"/>
      <c r="G45" s="213"/>
      <c r="H45" s="213"/>
      <c r="I45" s="213"/>
    </row>
    <row r="46" spans="1:9" x14ac:dyDescent="0.25">
      <c r="A46" s="214" t="s">
        <v>181</v>
      </c>
      <c r="B46" s="214" t="s">
        <v>13</v>
      </c>
      <c r="C46" s="225" t="s">
        <v>192</v>
      </c>
      <c r="D46" s="218" t="s">
        <v>2</v>
      </c>
      <c r="E46" s="220" t="s">
        <v>3</v>
      </c>
      <c r="F46" s="220"/>
      <c r="G46" s="220"/>
      <c r="H46" s="220" t="s">
        <v>4</v>
      </c>
      <c r="I46" s="218" t="s">
        <v>182</v>
      </c>
    </row>
    <row r="47" spans="1:9" x14ac:dyDescent="0.25">
      <c r="A47" s="215"/>
      <c r="B47" s="215"/>
      <c r="C47" s="226"/>
      <c r="D47" s="219"/>
      <c r="E47" s="175" t="s">
        <v>14</v>
      </c>
      <c r="F47" s="175" t="s">
        <v>15</v>
      </c>
      <c r="G47" s="175" t="s">
        <v>16</v>
      </c>
      <c r="H47" s="220"/>
      <c r="I47" s="221"/>
    </row>
    <row r="48" spans="1:9" x14ac:dyDescent="0.25">
      <c r="A48" s="224" t="s">
        <v>5</v>
      </c>
      <c r="B48" s="224"/>
      <c r="C48" s="224"/>
      <c r="D48" s="224"/>
      <c r="E48" s="224"/>
      <c r="F48" s="224"/>
      <c r="G48" s="224"/>
      <c r="H48" s="224"/>
      <c r="I48" s="224"/>
    </row>
    <row r="49" spans="1:9" x14ac:dyDescent="0.25">
      <c r="A49" s="111" t="s">
        <v>18</v>
      </c>
      <c r="B49" s="111">
        <v>13</v>
      </c>
      <c r="C49" s="178" t="s">
        <v>352</v>
      </c>
      <c r="D49" s="179">
        <v>10</v>
      </c>
      <c r="E49" s="126">
        <v>0.1</v>
      </c>
      <c r="F49" s="126">
        <v>8.3000000000000007</v>
      </c>
      <c r="G49" s="126">
        <v>0.1</v>
      </c>
      <c r="H49" s="126">
        <v>75</v>
      </c>
      <c r="I49" s="126">
        <v>0</v>
      </c>
    </row>
    <row r="50" spans="1:9" x14ac:dyDescent="0.25">
      <c r="A50" s="111" t="s">
        <v>18</v>
      </c>
      <c r="B50" s="111">
        <v>15</v>
      </c>
      <c r="C50" s="42" t="s">
        <v>360</v>
      </c>
      <c r="D50" s="179">
        <v>20</v>
      </c>
      <c r="E50" s="126">
        <v>4.3</v>
      </c>
      <c r="F50" s="126">
        <v>8.5</v>
      </c>
      <c r="G50" s="126">
        <v>0.1</v>
      </c>
      <c r="H50" s="126">
        <v>93</v>
      </c>
      <c r="I50" s="126">
        <v>0</v>
      </c>
    </row>
    <row r="51" spans="1:9" x14ac:dyDescent="0.25">
      <c r="A51" s="111" t="s">
        <v>18</v>
      </c>
      <c r="B51" s="111">
        <v>189</v>
      </c>
      <c r="C51" s="42" t="s">
        <v>404</v>
      </c>
      <c r="D51" s="185">
        <v>255</v>
      </c>
      <c r="E51" s="126">
        <v>16</v>
      </c>
      <c r="F51" s="126">
        <v>7.4</v>
      </c>
      <c r="G51" s="126">
        <v>28.3</v>
      </c>
      <c r="H51" s="126">
        <v>254</v>
      </c>
      <c r="I51" s="126">
        <v>1</v>
      </c>
    </row>
    <row r="52" spans="1:9" x14ac:dyDescent="0.25">
      <c r="A52" s="111" t="s">
        <v>18</v>
      </c>
      <c r="B52" s="111">
        <v>433</v>
      </c>
      <c r="C52" s="42" t="s">
        <v>21</v>
      </c>
      <c r="D52" s="179">
        <v>200</v>
      </c>
      <c r="E52" s="126">
        <v>2.9</v>
      </c>
      <c r="F52" s="126">
        <v>2.5</v>
      </c>
      <c r="G52" s="126">
        <v>24.8</v>
      </c>
      <c r="H52" s="126">
        <v>134</v>
      </c>
      <c r="I52" s="126">
        <v>1</v>
      </c>
    </row>
    <row r="53" spans="1:9" x14ac:dyDescent="0.25">
      <c r="A53" s="111" t="s">
        <v>19</v>
      </c>
      <c r="B53" s="111" t="s">
        <v>19</v>
      </c>
      <c r="C53" s="42" t="s">
        <v>382</v>
      </c>
      <c r="D53" s="179">
        <v>100</v>
      </c>
      <c r="E53" s="126">
        <v>7.5</v>
      </c>
      <c r="F53" s="126">
        <v>2.9</v>
      </c>
      <c r="G53" s="126">
        <v>51.4</v>
      </c>
      <c r="H53" s="126">
        <v>262</v>
      </c>
      <c r="I53" s="126">
        <v>0</v>
      </c>
    </row>
    <row r="54" spans="1:9" x14ac:dyDescent="0.25">
      <c r="A54" s="111"/>
      <c r="B54" s="111"/>
      <c r="C54" s="30" t="s">
        <v>185</v>
      </c>
      <c r="D54" s="25">
        <f t="shared" ref="D54:I54" si="5">SUM(D49:D53)</f>
        <v>585</v>
      </c>
      <c r="E54" s="25">
        <f t="shared" si="5"/>
        <v>30.799999999999997</v>
      </c>
      <c r="F54" s="25">
        <f t="shared" si="5"/>
        <v>29.6</v>
      </c>
      <c r="G54" s="25">
        <f t="shared" si="5"/>
        <v>104.69999999999999</v>
      </c>
      <c r="H54" s="25">
        <f t="shared" si="5"/>
        <v>818</v>
      </c>
      <c r="I54" s="25">
        <f t="shared" si="5"/>
        <v>2</v>
      </c>
    </row>
    <row r="55" spans="1:9" x14ac:dyDescent="0.25">
      <c r="A55" s="224" t="s">
        <v>6</v>
      </c>
      <c r="B55" s="224"/>
      <c r="C55" s="224"/>
      <c r="D55" s="224"/>
      <c r="E55" s="224"/>
      <c r="F55" s="224"/>
      <c r="G55" s="224"/>
      <c r="H55" s="224"/>
      <c r="I55" s="224"/>
    </row>
    <row r="56" spans="1:9" x14ac:dyDescent="0.25">
      <c r="A56" s="111" t="s">
        <v>19</v>
      </c>
      <c r="B56" s="111" t="s">
        <v>19</v>
      </c>
      <c r="C56" s="111" t="s">
        <v>101</v>
      </c>
      <c r="D56" s="186">
        <v>100</v>
      </c>
      <c r="E56" s="118">
        <v>0.6</v>
      </c>
      <c r="F56" s="118">
        <v>0.2</v>
      </c>
      <c r="G56" s="118">
        <v>4.2</v>
      </c>
      <c r="H56" s="118">
        <v>19.899999999999999</v>
      </c>
      <c r="I56" s="118">
        <v>25</v>
      </c>
    </row>
    <row r="57" spans="1:9" x14ac:dyDescent="0.25">
      <c r="A57" s="111" t="s">
        <v>18</v>
      </c>
      <c r="B57" s="111" t="s">
        <v>118</v>
      </c>
      <c r="C57" s="42" t="s">
        <v>132</v>
      </c>
      <c r="D57" s="187">
        <v>320</v>
      </c>
      <c r="E57" s="126">
        <v>9</v>
      </c>
      <c r="F57" s="126">
        <v>6.4</v>
      </c>
      <c r="G57" s="126">
        <v>12.3</v>
      </c>
      <c r="H57" s="126">
        <v>144</v>
      </c>
      <c r="I57" s="126">
        <v>17</v>
      </c>
    </row>
    <row r="58" spans="1:9" x14ac:dyDescent="0.25">
      <c r="A58" s="111" t="s">
        <v>18</v>
      </c>
      <c r="B58" s="111">
        <v>314</v>
      </c>
      <c r="C58" s="42" t="s">
        <v>134</v>
      </c>
      <c r="D58" s="187">
        <v>120</v>
      </c>
      <c r="E58" s="126">
        <v>11.7</v>
      </c>
      <c r="F58" s="126">
        <v>10.9</v>
      </c>
      <c r="G58" s="126">
        <v>12.5</v>
      </c>
      <c r="H58" s="126">
        <v>188.3</v>
      </c>
      <c r="I58" s="126">
        <v>16</v>
      </c>
    </row>
    <row r="59" spans="1:9" x14ac:dyDescent="0.25">
      <c r="A59" s="111" t="s">
        <v>18</v>
      </c>
      <c r="B59" s="111">
        <v>331</v>
      </c>
      <c r="C59" s="42" t="s">
        <v>25</v>
      </c>
      <c r="D59" s="110">
        <v>180</v>
      </c>
      <c r="E59" s="110">
        <v>5.6</v>
      </c>
      <c r="F59" s="110">
        <v>4.7</v>
      </c>
      <c r="G59" s="110">
        <v>36</v>
      </c>
      <c r="H59" s="110">
        <v>255</v>
      </c>
      <c r="I59" s="110">
        <v>0</v>
      </c>
    </row>
    <row r="60" spans="1:9" x14ac:dyDescent="0.25">
      <c r="A60" s="111" t="s">
        <v>18</v>
      </c>
      <c r="B60" s="111">
        <v>401</v>
      </c>
      <c r="C60" s="170" t="s">
        <v>163</v>
      </c>
      <c r="D60" s="66">
        <v>200</v>
      </c>
      <c r="E60" s="110">
        <v>1</v>
      </c>
      <c r="F60" s="110">
        <v>0.1</v>
      </c>
      <c r="G60" s="110">
        <v>34.200000000000003</v>
      </c>
      <c r="H60" s="110">
        <v>142</v>
      </c>
      <c r="I60" s="110">
        <v>25</v>
      </c>
    </row>
    <row r="61" spans="1:9" x14ac:dyDescent="0.25">
      <c r="A61" s="111" t="s">
        <v>19</v>
      </c>
      <c r="B61" s="111" t="s">
        <v>19</v>
      </c>
      <c r="C61" s="42" t="s">
        <v>381</v>
      </c>
      <c r="D61" s="187">
        <v>100</v>
      </c>
      <c r="E61" s="126">
        <v>6.8</v>
      </c>
      <c r="F61" s="126">
        <v>1</v>
      </c>
      <c r="G61" s="126">
        <v>45</v>
      </c>
      <c r="H61" s="126">
        <v>216</v>
      </c>
      <c r="I61" s="126">
        <v>0</v>
      </c>
    </row>
    <row r="62" spans="1:9" x14ac:dyDescent="0.25">
      <c r="A62" s="111" t="s">
        <v>19</v>
      </c>
      <c r="B62" s="111" t="s">
        <v>19</v>
      </c>
      <c r="C62" s="42" t="s">
        <v>382</v>
      </c>
      <c r="D62" s="187">
        <v>100</v>
      </c>
      <c r="E62" s="126">
        <v>7.5</v>
      </c>
      <c r="F62" s="126">
        <v>2.9</v>
      </c>
      <c r="G62" s="179">
        <v>265</v>
      </c>
      <c r="H62" s="126">
        <v>265</v>
      </c>
      <c r="I62" s="126">
        <v>0</v>
      </c>
    </row>
    <row r="63" spans="1:9" x14ac:dyDescent="0.25">
      <c r="A63" s="111"/>
      <c r="B63" s="111"/>
      <c r="C63" s="30" t="s">
        <v>185</v>
      </c>
      <c r="D63" s="25">
        <f t="shared" ref="D63:H63" si="6">SUM(D56:D62)</f>
        <v>1120</v>
      </c>
      <c r="E63" s="25">
        <f t="shared" si="6"/>
        <v>42.199999999999996</v>
      </c>
      <c r="F63" s="25">
        <f t="shared" si="6"/>
        <v>26.2</v>
      </c>
      <c r="G63" s="25">
        <f t="shared" si="6"/>
        <v>409.2</v>
      </c>
      <c r="H63" s="25">
        <f t="shared" si="6"/>
        <v>1230.2</v>
      </c>
      <c r="I63" s="25">
        <f>SUM(I56:I62)</f>
        <v>83</v>
      </c>
    </row>
    <row r="64" spans="1:9" x14ac:dyDescent="0.25">
      <c r="A64" s="224" t="s">
        <v>8</v>
      </c>
      <c r="B64" s="224"/>
      <c r="C64" s="224"/>
      <c r="D64" s="224"/>
      <c r="E64" s="224"/>
      <c r="F64" s="224"/>
      <c r="G64" s="224"/>
      <c r="H64" s="224"/>
      <c r="I64" s="224"/>
    </row>
    <row r="65" spans="1:9" s="174" customFormat="1" x14ac:dyDescent="0.25">
      <c r="A65" s="172"/>
      <c r="B65" s="172"/>
      <c r="C65" s="172"/>
      <c r="D65" s="172"/>
      <c r="E65" s="172"/>
      <c r="F65" s="172"/>
      <c r="G65" s="172"/>
      <c r="H65" s="172"/>
      <c r="I65" s="172"/>
    </row>
    <row r="66" spans="1:9" x14ac:dyDescent="0.25">
      <c r="A66" s="111" t="s">
        <v>18</v>
      </c>
      <c r="B66" s="111">
        <v>473</v>
      </c>
      <c r="C66" s="42" t="s">
        <v>41</v>
      </c>
      <c r="D66" s="187">
        <v>100</v>
      </c>
      <c r="E66" s="66">
        <f>50*5.2/100</f>
        <v>2.6</v>
      </c>
      <c r="F66" s="66">
        <v>3.2</v>
      </c>
      <c r="G66" s="66">
        <v>22.3</v>
      </c>
      <c r="H66" s="66">
        <f>258/2</f>
        <v>129</v>
      </c>
      <c r="I66" s="66">
        <v>0</v>
      </c>
    </row>
    <row r="67" spans="1:9" ht="30" x14ac:dyDescent="0.25">
      <c r="A67" s="111" t="s">
        <v>18</v>
      </c>
      <c r="B67" s="111">
        <v>442</v>
      </c>
      <c r="C67" s="178" t="s">
        <v>370</v>
      </c>
      <c r="D67" s="110">
        <v>200</v>
      </c>
      <c r="E67" s="110">
        <v>0.5</v>
      </c>
      <c r="F67" s="110">
        <v>0.1</v>
      </c>
      <c r="G67" s="110">
        <v>9.9</v>
      </c>
      <c r="H67" s="110">
        <v>43</v>
      </c>
      <c r="I67" s="110">
        <v>2</v>
      </c>
    </row>
    <row r="68" spans="1:9" x14ac:dyDescent="0.25">
      <c r="A68" s="111" t="s">
        <v>319</v>
      </c>
      <c r="B68" s="111">
        <v>458</v>
      </c>
      <c r="C68" s="42" t="s">
        <v>79</v>
      </c>
      <c r="D68" s="110">
        <v>270</v>
      </c>
      <c r="E68" s="126">
        <v>0.6</v>
      </c>
      <c r="F68" s="126">
        <v>0.5</v>
      </c>
      <c r="G68" s="126">
        <v>15.5</v>
      </c>
      <c r="H68" s="126">
        <v>70</v>
      </c>
      <c r="I68" s="126">
        <v>13</v>
      </c>
    </row>
    <row r="69" spans="1:9" x14ac:dyDescent="0.25">
      <c r="A69" s="111"/>
      <c r="B69" s="111"/>
      <c r="C69" s="30" t="s">
        <v>185</v>
      </c>
      <c r="D69" s="29">
        <v>570</v>
      </c>
      <c r="E69" s="29">
        <f t="shared" ref="D69:H69" si="7">SUM(E68)</f>
        <v>0.6</v>
      </c>
      <c r="F69" s="29">
        <f t="shared" si="7"/>
        <v>0.5</v>
      </c>
      <c r="G69" s="29">
        <f t="shared" si="7"/>
        <v>15.5</v>
      </c>
      <c r="H69" s="29">
        <f t="shared" si="7"/>
        <v>70</v>
      </c>
      <c r="I69" s="29">
        <f>SUM(I68)</f>
        <v>13</v>
      </c>
    </row>
    <row r="70" spans="1:9" x14ac:dyDescent="0.25">
      <c r="A70" s="222" t="s">
        <v>9</v>
      </c>
      <c r="B70" s="223"/>
      <c r="C70" s="223"/>
      <c r="D70" s="223"/>
      <c r="E70" s="223"/>
      <c r="F70" s="223"/>
      <c r="G70" s="223"/>
      <c r="H70" s="223"/>
      <c r="I70" s="223"/>
    </row>
    <row r="71" spans="1:9" x14ac:dyDescent="0.25">
      <c r="A71" s="111" t="s">
        <v>18</v>
      </c>
      <c r="B71" s="111">
        <v>13</v>
      </c>
      <c r="C71" s="178" t="s">
        <v>352</v>
      </c>
      <c r="D71" s="183">
        <v>10</v>
      </c>
      <c r="E71" s="110">
        <v>0.1</v>
      </c>
      <c r="F71" s="110">
        <v>8.3000000000000007</v>
      </c>
      <c r="G71" s="110">
        <v>0.1</v>
      </c>
      <c r="H71" s="110">
        <v>75</v>
      </c>
      <c r="I71" s="110">
        <v>0</v>
      </c>
    </row>
    <row r="72" spans="1:9" ht="30" x14ac:dyDescent="0.25">
      <c r="A72" s="111" t="s">
        <v>18</v>
      </c>
      <c r="B72" s="111">
        <v>40</v>
      </c>
      <c r="C72" s="42" t="s">
        <v>342</v>
      </c>
      <c r="D72" s="118">
        <v>100</v>
      </c>
      <c r="E72" s="118">
        <v>1.3</v>
      </c>
      <c r="F72" s="118">
        <v>4</v>
      </c>
      <c r="G72" s="118">
        <v>6</v>
      </c>
      <c r="H72" s="118">
        <v>66.400000000000006</v>
      </c>
      <c r="I72" s="118">
        <v>4.7</v>
      </c>
    </row>
    <row r="73" spans="1:9" x14ac:dyDescent="0.25">
      <c r="A73" s="111" t="s">
        <v>18</v>
      </c>
      <c r="B73" s="106">
        <v>228</v>
      </c>
      <c r="C73" s="42" t="s">
        <v>340</v>
      </c>
      <c r="D73" s="188">
        <v>80</v>
      </c>
      <c r="E73" s="107">
        <v>18.2</v>
      </c>
      <c r="F73" s="107">
        <v>0.6</v>
      </c>
      <c r="G73" s="107">
        <v>0</v>
      </c>
      <c r="H73" s="107">
        <v>78</v>
      </c>
      <c r="I73" s="107">
        <v>0</v>
      </c>
    </row>
    <row r="74" spans="1:9" x14ac:dyDescent="0.25">
      <c r="A74" s="111" t="s">
        <v>18</v>
      </c>
      <c r="B74" s="106">
        <v>379</v>
      </c>
      <c r="C74" s="109" t="s">
        <v>308</v>
      </c>
      <c r="D74" s="188">
        <v>50</v>
      </c>
      <c r="E74" s="107">
        <v>1.6</v>
      </c>
      <c r="F74" s="107">
        <v>4.9000000000000004</v>
      </c>
      <c r="G74" s="107">
        <v>3.9</v>
      </c>
      <c r="H74" s="107">
        <v>63</v>
      </c>
      <c r="I74" s="107">
        <v>1</v>
      </c>
    </row>
    <row r="75" spans="1:9" x14ac:dyDescent="0.25">
      <c r="A75" s="111" t="s">
        <v>18</v>
      </c>
      <c r="B75" s="111">
        <v>125</v>
      </c>
      <c r="C75" s="42" t="s">
        <v>133</v>
      </c>
      <c r="D75" s="179">
        <v>250</v>
      </c>
      <c r="E75" s="126">
        <v>4</v>
      </c>
      <c r="F75" s="126">
        <v>7.7</v>
      </c>
      <c r="G75" s="126">
        <v>25</v>
      </c>
      <c r="H75" s="126">
        <v>185</v>
      </c>
      <c r="I75" s="126">
        <v>7</v>
      </c>
    </row>
    <row r="76" spans="1:9" x14ac:dyDescent="0.25">
      <c r="A76" s="111" t="s">
        <v>18</v>
      </c>
      <c r="B76" s="111">
        <v>431</v>
      </c>
      <c r="C76" s="42" t="s">
        <v>42</v>
      </c>
      <c r="D76" s="183">
        <v>200</v>
      </c>
      <c r="E76" s="110">
        <v>0.3</v>
      </c>
      <c r="F76" s="110">
        <v>0.1</v>
      </c>
      <c r="G76" s="110">
        <v>15</v>
      </c>
      <c r="H76" s="110">
        <v>62</v>
      </c>
      <c r="I76" s="110">
        <v>3</v>
      </c>
    </row>
    <row r="77" spans="1:9" x14ac:dyDescent="0.25">
      <c r="A77" s="111" t="s">
        <v>19</v>
      </c>
      <c r="B77" s="111" t="s">
        <v>19</v>
      </c>
      <c r="C77" s="42" t="s">
        <v>381</v>
      </c>
      <c r="D77" s="183">
        <v>50</v>
      </c>
      <c r="E77" s="110">
        <v>2.9</v>
      </c>
      <c r="F77" s="110">
        <v>0.47</v>
      </c>
      <c r="G77" s="110">
        <v>22.2</v>
      </c>
      <c r="H77" s="110">
        <v>94.5</v>
      </c>
      <c r="I77" s="110">
        <v>0</v>
      </c>
    </row>
    <row r="78" spans="1:9" x14ac:dyDescent="0.25">
      <c r="A78" s="111" t="s">
        <v>19</v>
      </c>
      <c r="B78" s="111" t="s">
        <v>19</v>
      </c>
      <c r="C78" s="42" t="s">
        <v>382</v>
      </c>
      <c r="D78" s="183">
        <v>50</v>
      </c>
      <c r="E78" s="110">
        <v>3.8</v>
      </c>
      <c r="F78" s="110">
        <v>1.5</v>
      </c>
      <c r="G78" s="110">
        <v>25.7</v>
      </c>
      <c r="H78" s="110">
        <v>131</v>
      </c>
      <c r="I78" s="110">
        <v>0</v>
      </c>
    </row>
    <row r="79" spans="1:9" x14ac:dyDescent="0.25">
      <c r="A79" s="111"/>
      <c r="B79" s="111"/>
      <c r="C79" s="30" t="s">
        <v>185</v>
      </c>
      <c r="D79" s="26">
        <f t="shared" ref="D79:H79" si="8">SUM(D71:D78)</f>
        <v>790</v>
      </c>
      <c r="E79" s="26">
        <f t="shared" si="8"/>
        <v>32.199999999999996</v>
      </c>
      <c r="F79" s="26">
        <f t="shared" si="8"/>
        <v>27.57</v>
      </c>
      <c r="G79" s="26">
        <f t="shared" si="8"/>
        <v>97.9</v>
      </c>
      <c r="H79" s="26">
        <f t="shared" si="8"/>
        <v>754.9</v>
      </c>
      <c r="I79" s="26">
        <f>SUM(I71:I78)</f>
        <v>15.7</v>
      </c>
    </row>
    <row r="80" spans="1:9" x14ac:dyDescent="0.25">
      <c r="A80" s="224" t="s">
        <v>12</v>
      </c>
      <c r="B80" s="224"/>
      <c r="C80" s="224"/>
      <c r="D80" s="224"/>
      <c r="E80" s="224"/>
      <c r="F80" s="224"/>
      <c r="G80" s="224"/>
      <c r="H80" s="224"/>
      <c r="I80" s="224"/>
    </row>
    <row r="81" spans="1:9" x14ac:dyDescent="0.25">
      <c r="A81" s="111" t="s">
        <v>18</v>
      </c>
      <c r="B81" s="111">
        <v>435</v>
      </c>
      <c r="C81" s="111" t="s">
        <v>362</v>
      </c>
      <c r="D81" s="183">
        <v>200</v>
      </c>
      <c r="E81" s="110">
        <v>6</v>
      </c>
      <c r="F81" s="110">
        <v>2</v>
      </c>
      <c r="G81" s="110">
        <v>8.4</v>
      </c>
      <c r="H81" s="110">
        <v>80</v>
      </c>
      <c r="I81" s="110">
        <v>1</v>
      </c>
    </row>
    <row r="82" spans="1:9" x14ac:dyDescent="0.25">
      <c r="A82" s="111" t="s">
        <v>19</v>
      </c>
      <c r="B82" s="111" t="s">
        <v>19</v>
      </c>
      <c r="C82" s="66" t="s">
        <v>435</v>
      </c>
      <c r="D82" s="183">
        <v>30</v>
      </c>
      <c r="E82" s="110">
        <v>0.84</v>
      </c>
      <c r="F82" s="110">
        <v>2.0699999999999998</v>
      </c>
      <c r="G82" s="110">
        <v>22.83</v>
      </c>
      <c r="H82" s="110">
        <v>95.3</v>
      </c>
      <c r="I82" s="110">
        <v>0</v>
      </c>
    </row>
    <row r="83" spans="1:9" x14ac:dyDescent="0.25">
      <c r="A83" s="111"/>
      <c r="B83" s="111"/>
      <c r="C83" s="30" t="s">
        <v>185</v>
      </c>
      <c r="D83" s="27">
        <v>230</v>
      </c>
      <c r="E83" s="26">
        <v>6</v>
      </c>
      <c r="F83" s="26">
        <v>2</v>
      </c>
      <c r="G83" s="26">
        <v>8.4</v>
      </c>
      <c r="H83" s="26">
        <v>80</v>
      </c>
      <c r="I83" s="26">
        <v>1</v>
      </c>
    </row>
    <row r="84" spans="1:9" x14ac:dyDescent="0.25">
      <c r="A84" s="111"/>
      <c r="B84" s="111"/>
      <c r="C84" s="30" t="s">
        <v>20</v>
      </c>
      <c r="D84" s="183"/>
      <c r="E84" s="26">
        <f>SUM(E54+E63+E69+E79+E83)</f>
        <v>111.79999999999998</v>
      </c>
      <c r="F84" s="26">
        <f>SUM(F54+F63+F69+F79+F83)</f>
        <v>85.87</v>
      </c>
      <c r="G84" s="26">
        <f>SUM(G54+G63+G69+G79+G83)</f>
        <v>635.69999999999993</v>
      </c>
      <c r="H84" s="26">
        <f>SUM(H54+H63+H69+H79+H83)</f>
        <v>2953.1</v>
      </c>
      <c r="I84" s="26">
        <f>SUM(I54+I63+I69+I79+I83)</f>
        <v>114.7</v>
      </c>
    </row>
    <row r="85" spans="1:9" x14ac:dyDescent="0.25">
      <c r="A85" s="111"/>
      <c r="B85" s="111"/>
      <c r="C85" s="111" t="s">
        <v>141</v>
      </c>
      <c r="D85" s="183"/>
      <c r="E85" s="26">
        <v>1.01</v>
      </c>
      <c r="F85" s="26">
        <v>1.01</v>
      </c>
      <c r="G85" s="26">
        <v>4</v>
      </c>
      <c r="H85" s="110"/>
      <c r="I85" s="26"/>
    </row>
    <row r="86" spans="1:9" x14ac:dyDescent="0.25">
      <c r="A86" s="189"/>
      <c r="B86" s="190"/>
      <c r="C86" s="189"/>
      <c r="D86" s="142"/>
      <c r="E86" s="143" t="s">
        <v>326</v>
      </c>
      <c r="F86" s="142"/>
      <c r="G86" s="144">
        <f>SUM(E85*4/G85)</f>
        <v>1.01</v>
      </c>
      <c r="H86" s="184"/>
      <c r="I86" s="191"/>
    </row>
    <row r="87" spans="1:9" ht="30" customHeight="1" x14ac:dyDescent="0.25">
      <c r="A87" s="184"/>
      <c r="B87" s="184"/>
      <c r="C87" s="184"/>
      <c r="D87" s="184"/>
      <c r="E87" s="184"/>
      <c r="F87" s="184"/>
      <c r="G87" s="184"/>
      <c r="H87" s="184"/>
      <c r="I87" s="184"/>
    </row>
    <row r="88" spans="1:9" x14ac:dyDescent="0.25">
      <c r="A88" s="227" t="s">
        <v>390</v>
      </c>
      <c r="B88" s="227"/>
      <c r="C88" s="227"/>
      <c r="D88" s="227"/>
      <c r="E88" s="227"/>
      <c r="F88" s="227"/>
      <c r="G88" s="227"/>
      <c r="H88" s="227"/>
      <c r="I88" s="227"/>
    </row>
    <row r="89" spans="1:9" x14ac:dyDescent="0.25">
      <c r="A89" s="213"/>
      <c r="B89" s="213"/>
      <c r="C89" s="213"/>
      <c r="D89" s="213"/>
      <c r="E89" s="213"/>
      <c r="F89" s="213"/>
      <c r="G89" s="213"/>
      <c r="H89" s="213"/>
      <c r="I89" s="213"/>
    </row>
    <row r="90" spans="1:9" x14ac:dyDescent="0.25">
      <c r="A90" s="214" t="s">
        <v>181</v>
      </c>
      <c r="B90" s="214" t="s">
        <v>13</v>
      </c>
      <c r="C90" s="216" t="s">
        <v>192</v>
      </c>
      <c r="D90" s="218" t="s">
        <v>2</v>
      </c>
      <c r="E90" s="220" t="s">
        <v>3</v>
      </c>
      <c r="F90" s="220"/>
      <c r="G90" s="220"/>
      <c r="H90" s="220" t="s">
        <v>4</v>
      </c>
      <c r="I90" s="218" t="s">
        <v>182</v>
      </c>
    </row>
    <row r="91" spans="1:9" x14ac:dyDescent="0.25">
      <c r="A91" s="215"/>
      <c r="B91" s="215"/>
      <c r="C91" s="217"/>
      <c r="D91" s="219"/>
      <c r="E91" s="175" t="s">
        <v>14</v>
      </c>
      <c r="F91" s="175" t="s">
        <v>15</v>
      </c>
      <c r="G91" s="175" t="s">
        <v>16</v>
      </c>
      <c r="H91" s="220"/>
      <c r="I91" s="221"/>
    </row>
    <row r="92" spans="1:9" x14ac:dyDescent="0.25">
      <c r="A92" s="224" t="s">
        <v>5</v>
      </c>
      <c r="B92" s="224"/>
      <c r="C92" s="224"/>
      <c r="D92" s="224"/>
      <c r="E92" s="224"/>
      <c r="F92" s="224"/>
      <c r="G92" s="224"/>
      <c r="H92" s="224"/>
      <c r="I92" s="224"/>
    </row>
    <row r="93" spans="1:9" x14ac:dyDescent="0.25">
      <c r="A93" s="111" t="s">
        <v>18</v>
      </c>
      <c r="B93" s="111">
        <v>13</v>
      </c>
      <c r="C93" s="178" t="s">
        <v>352</v>
      </c>
      <c r="D93" s="110">
        <v>10</v>
      </c>
      <c r="E93" s="126">
        <v>0.1</v>
      </c>
      <c r="F93" s="126">
        <v>8.3000000000000007</v>
      </c>
      <c r="G93" s="126">
        <v>0.1</v>
      </c>
      <c r="H93" s="126">
        <v>75</v>
      </c>
      <c r="I93" s="126">
        <v>0</v>
      </c>
    </row>
    <row r="94" spans="1:9" x14ac:dyDescent="0.25">
      <c r="A94" s="111" t="s">
        <v>18</v>
      </c>
      <c r="B94" s="111">
        <v>213</v>
      </c>
      <c r="C94" s="42" t="s">
        <v>28</v>
      </c>
      <c r="D94" s="110">
        <v>40</v>
      </c>
      <c r="E94" s="126">
        <v>5.0999999999999996</v>
      </c>
      <c r="F94" s="126">
        <v>4.5999999999999996</v>
      </c>
      <c r="G94" s="126">
        <v>0.3</v>
      </c>
      <c r="H94" s="126">
        <v>63</v>
      </c>
      <c r="I94" s="126">
        <v>0</v>
      </c>
    </row>
    <row r="95" spans="1:9" x14ac:dyDescent="0.25">
      <c r="A95" s="111" t="s">
        <v>18</v>
      </c>
      <c r="B95" s="111">
        <v>189</v>
      </c>
      <c r="C95" s="42" t="s">
        <v>55</v>
      </c>
      <c r="D95" s="110">
        <v>255</v>
      </c>
      <c r="E95" s="126">
        <v>8.5</v>
      </c>
      <c r="F95" s="126">
        <v>12.5</v>
      </c>
      <c r="G95" s="126">
        <v>31.5</v>
      </c>
      <c r="H95" s="126">
        <v>272</v>
      </c>
      <c r="I95" s="126">
        <v>1.7</v>
      </c>
    </row>
    <row r="96" spans="1:9" x14ac:dyDescent="0.25">
      <c r="A96" s="111" t="s">
        <v>18</v>
      </c>
      <c r="B96" s="111">
        <v>432</v>
      </c>
      <c r="C96" s="42" t="s">
        <v>39</v>
      </c>
      <c r="D96" s="126">
        <v>200</v>
      </c>
      <c r="E96" s="126">
        <v>1.5</v>
      </c>
      <c r="F96" s="126">
        <v>1.3</v>
      </c>
      <c r="G96" s="126">
        <v>22.4</v>
      </c>
      <c r="H96" s="126">
        <v>107</v>
      </c>
      <c r="I96" s="126">
        <v>1</v>
      </c>
    </row>
    <row r="97" spans="1:9" x14ac:dyDescent="0.25">
      <c r="A97" s="111" t="s">
        <v>19</v>
      </c>
      <c r="B97" s="111" t="s">
        <v>19</v>
      </c>
      <c r="C97" s="42" t="s">
        <v>382</v>
      </c>
      <c r="D97" s="126">
        <v>100</v>
      </c>
      <c r="E97" s="126">
        <v>7.5</v>
      </c>
      <c r="F97" s="126">
        <v>2.9</v>
      </c>
      <c r="G97" s="126">
        <v>51.4</v>
      </c>
      <c r="H97" s="126">
        <v>262</v>
      </c>
      <c r="I97" s="126">
        <v>0</v>
      </c>
    </row>
    <row r="98" spans="1:9" x14ac:dyDescent="0.25">
      <c r="A98" s="30"/>
      <c r="B98" s="30"/>
      <c r="C98" s="30" t="s">
        <v>185</v>
      </c>
      <c r="D98" s="25">
        <f t="shared" ref="D98:I98" si="9">SUM(D93:D97)</f>
        <v>605</v>
      </c>
      <c r="E98" s="25">
        <f t="shared" si="9"/>
        <v>22.7</v>
      </c>
      <c r="F98" s="25">
        <f t="shared" si="9"/>
        <v>29.599999999999998</v>
      </c>
      <c r="G98" s="25">
        <f t="shared" si="9"/>
        <v>105.69999999999999</v>
      </c>
      <c r="H98" s="25">
        <f t="shared" si="9"/>
        <v>779</v>
      </c>
      <c r="I98" s="25">
        <f t="shared" si="9"/>
        <v>2.7</v>
      </c>
    </row>
    <row r="99" spans="1:9" x14ac:dyDescent="0.25">
      <c r="A99" s="224" t="s">
        <v>6</v>
      </c>
      <c r="B99" s="224"/>
      <c r="C99" s="224"/>
      <c r="D99" s="224"/>
      <c r="E99" s="224"/>
      <c r="F99" s="224"/>
      <c r="G99" s="224"/>
      <c r="H99" s="224"/>
      <c r="I99" s="224"/>
    </row>
    <row r="100" spans="1:9" ht="30" x14ac:dyDescent="0.25">
      <c r="A100" s="111" t="s">
        <v>19</v>
      </c>
      <c r="B100" s="111" t="s">
        <v>19</v>
      </c>
      <c r="C100" s="42" t="s">
        <v>424</v>
      </c>
      <c r="D100" s="186">
        <v>100</v>
      </c>
      <c r="E100" s="186">
        <v>1</v>
      </c>
      <c r="F100" s="186">
        <v>7</v>
      </c>
      <c r="G100" s="186">
        <v>2</v>
      </c>
      <c r="H100" s="186">
        <v>72</v>
      </c>
      <c r="I100" s="186">
        <v>3</v>
      </c>
    </row>
    <row r="101" spans="1:9" x14ac:dyDescent="0.25">
      <c r="A101" s="111" t="s">
        <v>18</v>
      </c>
      <c r="B101" s="111" t="s">
        <v>111</v>
      </c>
      <c r="C101" s="42" t="s">
        <v>138</v>
      </c>
      <c r="D101" s="110">
        <v>318</v>
      </c>
      <c r="E101" s="110">
        <v>6.3</v>
      </c>
      <c r="F101" s="110">
        <v>8.3000000000000007</v>
      </c>
      <c r="G101" s="110">
        <v>17.600000000000001</v>
      </c>
      <c r="H101" s="110">
        <v>170</v>
      </c>
      <c r="I101" s="110">
        <v>9.6</v>
      </c>
    </row>
    <row r="102" spans="1:9" x14ac:dyDescent="0.25">
      <c r="A102" s="111" t="s">
        <v>18</v>
      </c>
      <c r="B102" s="111">
        <v>242</v>
      </c>
      <c r="C102" s="42" t="s">
        <v>23</v>
      </c>
      <c r="D102" s="110">
        <v>100</v>
      </c>
      <c r="E102" s="110">
        <v>17.8</v>
      </c>
      <c r="F102" s="110">
        <v>13.4</v>
      </c>
      <c r="G102" s="110">
        <v>9</v>
      </c>
      <c r="H102" s="110">
        <v>228</v>
      </c>
      <c r="I102" s="110">
        <v>4</v>
      </c>
    </row>
    <row r="103" spans="1:9" x14ac:dyDescent="0.25">
      <c r="A103" s="111" t="s">
        <v>18</v>
      </c>
      <c r="B103" s="111">
        <v>133</v>
      </c>
      <c r="C103" s="42" t="s">
        <v>43</v>
      </c>
      <c r="D103" s="110">
        <v>250</v>
      </c>
      <c r="E103" s="110">
        <v>5.5</v>
      </c>
      <c r="F103" s="110">
        <v>7</v>
      </c>
      <c r="G103" s="110">
        <v>41</v>
      </c>
      <c r="H103" s="110">
        <v>252</v>
      </c>
      <c r="I103" s="110">
        <v>10</v>
      </c>
    </row>
    <row r="104" spans="1:9" x14ac:dyDescent="0.25">
      <c r="A104" s="111" t="s">
        <v>18</v>
      </c>
      <c r="B104" s="111">
        <v>411</v>
      </c>
      <c r="C104" s="180" t="s">
        <v>339</v>
      </c>
      <c r="D104" s="110">
        <v>200</v>
      </c>
      <c r="E104" s="110">
        <v>0.1</v>
      </c>
      <c r="F104" s="110">
        <v>0.1</v>
      </c>
      <c r="G104" s="110">
        <v>27.9</v>
      </c>
      <c r="H104" s="110">
        <v>113</v>
      </c>
      <c r="I104" s="110">
        <v>25</v>
      </c>
    </row>
    <row r="105" spans="1:9" x14ac:dyDescent="0.25">
      <c r="A105" s="111" t="s">
        <v>19</v>
      </c>
      <c r="B105" s="111" t="s">
        <v>19</v>
      </c>
      <c r="C105" s="42" t="s">
        <v>381</v>
      </c>
      <c r="D105" s="110">
        <v>100</v>
      </c>
      <c r="E105" s="110">
        <v>5.86</v>
      </c>
      <c r="F105" s="110">
        <v>0.94</v>
      </c>
      <c r="G105" s="110">
        <v>44.4</v>
      </c>
      <c r="H105" s="110">
        <v>189</v>
      </c>
      <c r="I105" s="110">
        <v>0</v>
      </c>
    </row>
    <row r="106" spans="1:9" x14ac:dyDescent="0.25">
      <c r="A106" s="111" t="s">
        <v>19</v>
      </c>
      <c r="B106" s="111" t="s">
        <v>19</v>
      </c>
      <c r="C106" s="42" t="s">
        <v>382</v>
      </c>
      <c r="D106" s="66">
        <v>100</v>
      </c>
      <c r="E106" s="66">
        <v>3.25</v>
      </c>
      <c r="F106" s="66">
        <v>1.45</v>
      </c>
      <c r="G106" s="66">
        <v>25.7</v>
      </c>
      <c r="H106" s="66">
        <v>131</v>
      </c>
      <c r="I106" s="66">
        <v>0</v>
      </c>
    </row>
    <row r="107" spans="1:9" x14ac:dyDescent="0.25">
      <c r="A107" s="30"/>
      <c r="B107" s="30"/>
      <c r="C107" s="30" t="s">
        <v>185</v>
      </c>
      <c r="D107" s="26">
        <f t="shared" ref="D107:H107" si="10">SUM(D100:D106)</f>
        <v>1168</v>
      </c>
      <c r="E107" s="26">
        <f t="shared" si="10"/>
        <v>39.81</v>
      </c>
      <c r="F107" s="26">
        <f t="shared" si="10"/>
        <v>38.190000000000005</v>
      </c>
      <c r="G107" s="26">
        <f t="shared" si="10"/>
        <v>167.6</v>
      </c>
      <c r="H107" s="26">
        <f t="shared" si="10"/>
        <v>1155</v>
      </c>
      <c r="I107" s="26">
        <f>SUM(I100:I106)</f>
        <v>51.6</v>
      </c>
    </row>
    <row r="108" spans="1:9" x14ac:dyDescent="0.25">
      <c r="A108" s="224" t="s">
        <v>8</v>
      </c>
      <c r="B108" s="224"/>
      <c r="C108" s="224"/>
      <c r="D108" s="224"/>
      <c r="E108" s="224"/>
      <c r="F108" s="224"/>
      <c r="G108" s="224"/>
      <c r="H108" s="224"/>
      <c r="I108" s="224"/>
    </row>
    <row r="109" spans="1:9" ht="30" x14ac:dyDescent="0.25">
      <c r="A109" s="111" t="s">
        <v>18</v>
      </c>
      <c r="B109" s="111">
        <v>219</v>
      </c>
      <c r="C109" s="42" t="s">
        <v>357</v>
      </c>
      <c r="D109" s="110">
        <v>170</v>
      </c>
      <c r="E109" s="126">
        <v>27.7</v>
      </c>
      <c r="F109" s="110">
        <v>17</v>
      </c>
      <c r="G109" s="126">
        <v>48</v>
      </c>
      <c r="H109" s="126">
        <v>405</v>
      </c>
      <c r="I109" s="126">
        <v>1.5</v>
      </c>
    </row>
    <row r="110" spans="1:9" ht="30" x14ac:dyDescent="0.25">
      <c r="A110" s="111" t="s">
        <v>18</v>
      </c>
      <c r="B110" s="111">
        <v>442</v>
      </c>
      <c r="C110" s="178" t="s">
        <v>370</v>
      </c>
      <c r="D110" s="110">
        <v>200</v>
      </c>
      <c r="E110" s="110">
        <v>0.5</v>
      </c>
      <c r="F110" s="110">
        <v>0.1</v>
      </c>
      <c r="G110" s="110">
        <v>9.9</v>
      </c>
      <c r="H110" s="110">
        <v>43</v>
      </c>
      <c r="I110" s="110">
        <v>2</v>
      </c>
    </row>
    <row r="111" spans="1:9" x14ac:dyDescent="0.25">
      <c r="A111" s="111" t="s">
        <v>319</v>
      </c>
      <c r="B111" s="111">
        <v>458</v>
      </c>
      <c r="C111" s="178" t="s">
        <v>328</v>
      </c>
      <c r="D111" s="110">
        <v>270</v>
      </c>
      <c r="E111" s="66">
        <v>0.12</v>
      </c>
      <c r="F111" s="66">
        <v>0.5</v>
      </c>
      <c r="G111" s="66">
        <v>16.399999999999999</v>
      </c>
      <c r="H111" s="66">
        <v>80</v>
      </c>
      <c r="I111" s="66">
        <v>13</v>
      </c>
    </row>
    <row r="112" spans="1:9" x14ac:dyDescent="0.25">
      <c r="A112" s="30"/>
      <c r="B112" s="30"/>
      <c r="C112" s="30" t="s">
        <v>185</v>
      </c>
      <c r="D112" s="25">
        <f t="shared" ref="D112:H112" si="11">SUM(D109:D111)</f>
        <v>640</v>
      </c>
      <c r="E112" s="25">
        <f t="shared" si="11"/>
        <v>28.32</v>
      </c>
      <c r="F112" s="25">
        <f t="shared" si="11"/>
        <v>17.600000000000001</v>
      </c>
      <c r="G112" s="25">
        <f t="shared" si="11"/>
        <v>74.3</v>
      </c>
      <c r="H112" s="25">
        <f t="shared" si="11"/>
        <v>528</v>
      </c>
      <c r="I112" s="25">
        <f>SUM(I109:I111)</f>
        <v>16.5</v>
      </c>
    </row>
    <row r="113" spans="1:20" x14ac:dyDescent="0.25">
      <c r="A113" s="222" t="s">
        <v>9</v>
      </c>
      <c r="B113" s="223"/>
      <c r="C113" s="223"/>
      <c r="D113" s="223"/>
      <c r="E113" s="223"/>
      <c r="F113" s="223"/>
      <c r="G113" s="223"/>
      <c r="H113" s="223"/>
      <c r="I113" s="223"/>
    </row>
    <row r="114" spans="1:20" x14ac:dyDescent="0.25">
      <c r="A114" s="111" t="s">
        <v>18</v>
      </c>
      <c r="B114" s="111">
        <v>13</v>
      </c>
      <c r="C114" s="178" t="s">
        <v>352</v>
      </c>
      <c r="D114" s="66">
        <v>10</v>
      </c>
      <c r="E114" s="66">
        <v>0.1</v>
      </c>
      <c r="F114" s="110">
        <v>11.4</v>
      </c>
      <c r="G114" s="66">
        <v>0.1</v>
      </c>
      <c r="H114" s="66">
        <v>75</v>
      </c>
      <c r="I114" s="66">
        <v>0</v>
      </c>
    </row>
    <row r="115" spans="1:20" ht="30" customHeight="1" x14ac:dyDescent="0.25">
      <c r="A115" s="111" t="s">
        <v>18</v>
      </c>
      <c r="B115" s="111">
        <v>52</v>
      </c>
      <c r="C115" s="42" t="s">
        <v>427</v>
      </c>
      <c r="D115" s="110">
        <v>135</v>
      </c>
      <c r="E115" s="110">
        <v>3.6</v>
      </c>
      <c r="F115" s="110">
        <v>11.4</v>
      </c>
      <c r="G115" s="110">
        <v>5.3</v>
      </c>
      <c r="H115" s="110">
        <v>139</v>
      </c>
      <c r="I115" s="110">
        <v>12</v>
      </c>
    </row>
    <row r="116" spans="1:20" x14ac:dyDescent="0.25">
      <c r="A116" s="111" t="s">
        <v>18</v>
      </c>
      <c r="B116" s="111">
        <v>266</v>
      </c>
      <c r="C116" s="42" t="s">
        <v>24</v>
      </c>
      <c r="D116" s="66">
        <v>280</v>
      </c>
      <c r="E116" s="66">
        <v>12.3</v>
      </c>
      <c r="F116" s="66">
        <v>34.299999999999997</v>
      </c>
      <c r="G116" s="66">
        <v>48.5</v>
      </c>
      <c r="H116" s="66">
        <v>404</v>
      </c>
      <c r="I116" s="66">
        <v>1.2</v>
      </c>
    </row>
    <row r="117" spans="1:20" x14ac:dyDescent="0.25">
      <c r="A117" s="111" t="s">
        <v>54</v>
      </c>
      <c r="B117" s="111">
        <v>431</v>
      </c>
      <c r="C117" s="42" t="s">
        <v>44</v>
      </c>
      <c r="D117" s="66">
        <v>200</v>
      </c>
      <c r="E117" s="66">
        <v>0.2</v>
      </c>
      <c r="F117" s="66">
        <v>0.1</v>
      </c>
      <c r="G117" s="66">
        <v>15</v>
      </c>
      <c r="H117" s="66">
        <v>20</v>
      </c>
      <c r="I117" s="66">
        <v>0</v>
      </c>
    </row>
    <row r="118" spans="1:20" x14ac:dyDescent="0.25">
      <c r="A118" s="111" t="s">
        <v>19</v>
      </c>
      <c r="B118" s="111" t="s">
        <v>19</v>
      </c>
      <c r="C118" s="42" t="s">
        <v>381</v>
      </c>
      <c r="D118" s="66">
        <v>50</v>
      </c>
      <c r="E118" s="66">
        <v>2.9</v>
      </c>
      <c r="F118" s="66">
        <v>0.47</v>
      </c>
      <c r="G118" s="66">
        <v>22.2</v>
      </c>
      <c r="H118" s="66">
        <v>94.5</v>
      </c>
      <c r="I118" s="66">
        <v>0</v>
      </c>
    </row>
    <row r="119" spans="1:20" x14ac:dyDescent="0.25">
      <c r="A119" s="111" t="s">
        <v>19</v>
      </c>
      <c r="B119" s="111" t="s">
        <v>19</v>
      </c>
      <c r="C119" s="42" t="s">
        <v>382</v>
      </c>
      <c r="D119" s="66">
        <v>50</v>
      </c>
      <c r="E119" s="66">
        <v>3.25</v>
      </c>
      <c r="F119" s="66">
        <v>1.45</v>
      </c>
      <c r="G119" s="66">
        <v>25.7</v>
      </c>
      <c r="H119" s="66">
        <v>131</v>
      </c>
      <c r="I119" s="66">
        <v>0</v>
      </c>
    </row>
    <row r="120" spans="1:20" x14ac:dyDescent="0.25">
      <c r="A120" s="25"/>
      <c r="B120" s="28"/>
      <c r="C120" s="30" t="s">
        <v>185</v>
      </c>
      <c r="D120" s="29">
        <f t="shared" ref="D120:H120" si="12">SUM(D114:D119)</f>
        <v>725</v>
      </c>
      <c r="E120" s="29">
        <f t="shared" si="12"/>
        <v>22.349999999999998</v>
      </c>
      <c r="F120" s="29">
        <f t="shared" si="12"/>
        <v>59.12</v>
      </c>
      <c r="G120" s="29">
        <f t="shared" si="12"/>
        <v>116.80000000000001</v>
      </c>
      <c r="H120" s="29">
        <f t="shared" si="12"/>
        <v>863.5</v>
      </c>
      <c r="I120" s="29">
        <f>SUM(I114:I119)</f>
        <v>13.2</v>
      </c>
    </row>
    <row r="121" spans="1:20" x14ac:dyDescent="0.25">
      <c r="A121" s="224" t="s">
        <v>12</v>
      </c>
      <c r="B121" s="224"/>
      <c r="C121" s="224"/>
      <c r="D121" s="224"/>
      <c r="E121" s="224"/>
      <c r="F121" s="224"/>
      <c r="G121" s="224"/>
      <c r="H121" s="224"/>
      <c r="I121" s="224"/>
    </row>
    <row r="122" spans="1:20" x14ac:dyDescent="0.25">
      <c r="A122" s="126" t="s">
        <v>18</v>
      </c>
      <c r="B122" s="74">
        <v>435</v>
      </c>
      <c r="C122" s="111" t="s">
        <v>361</v>
      </c>
      <c r="D122" s="110">
        <v>200</v>
      </c>
      <c r="E122" s="126">
        <v>6</v>
      </c>
      <c r="F122" s="126">
        <v>2</v>
      </c>
      <c r="G122" s="126">
        <v>8</v>
      </c>
      <c r="H122" s="126">
        <v>62</v>
      </c>
      <c r="I122" s="126">
        <v>2</v>
      </c>
    </row>
    <row r="123" spans="1:20" x14ac:dyDescent="0.25">
      <c r="A123" s="111" t="s">
        <v>19</v>
      </c>
      <c r="B123" s="111" t="s">
        <v>19</v>
      </c>
      <c r="C123" s="123" t="s">
        <v>421</v>
      </c>
      <c r="D123" s="187">
        <v>100</v>
      </c>
      <c r="E123" s="66">
        <f>50*5.2/100</f>
        <v>2.6</v>
      </c>
      <c r="F123" s="66">
        <v>3.2</v>
      </c>
      <c r="G123" s="66">
        <v>22.3</v>
      </c>
      <c r="H123" s="66">
        <f>258/2</f>
        <v>129</v>
      </c>
      <c r="I123" s="66">
        <v>0</v>
      </c>
    </row>
    <row r="124" spans="1:20" x14ac:dyDescent="0.25">
      <c r="A124" s="111"/>
      <c r="B124" s="111"/>
      <c r="C124" s="30" t="s">
        <v>185</v>
      </c>
      <c r="D124" s="29">
        <f t="shared" ref="D124:H124" si="13">SUM(D122:D123)</f>
        <v>300</v>
      </c>
      <c r="E124" s="29">
        <f t="shared" si="13"/>
        <v>8.6</v>
      </c>
      <c r="F124" s="29">
        <f t="shared" si="13"/>
        <v>5.2</v>
      </c>
      <c r="G124" s="29">
        <f t="shared" si="13"/>
        <v>30.3</v>
      </c>
      <c r="H124" s="29">
        <f t="shared" si="13"/>
        <v>191</v>
      </c>
      <c r="I124" s="29">
        <f>SUM(I122:I123)</f>
        <v>2</v>
      </c>
    </row>
    <row r="125" spans="1:20" x14ac:dyDescent="0.25">
      <c r="A125" s="126"/>
      <c r="B125" s="74"/>
      <c r="C125" s="25" t="s">
        <v>20</v>
      </c>
      <c r="D125" s="26"/>
      <c r="E125" s="25">
        <f t="shared" ref="E125:H125" si="14">SUM(E98+E107+E112+E120+E124)</f>
        <v>121.78</v>
      </c>
      <c r="F125" s="25">
        <f t="shared" si="14"/>
        <v>149.71</v>
      </c>
      <c r="G125" s="25">
        <f t="shared" si="14"/>
        <v>494.7</v>
      </c>
      <c r="H125" s="25">
        <f t="shared" si="14"/>
        <v>3516.5</v>
      </c>
      <c r="I125" s="25">
        <f>SUM(I98+I107+I112+I120+I124)</f>
        <v>86.000000000000014</v>
      </c>
    </row>
    <row r="126" spans="1:20" x14ac:dyDescent="0.25">
      <c r="A126" s="126"/>
      <c r="B126" s="74"/>
      <c r="C126" s="25" t="s">
        <v>141</v>
      </c>
      <c r="D126" s="26"/>
      <c r="E126" s="25">
        <v>0.97</v>
      </c>
      <c r="F126" s="25">
        <v>0.97</v>
      </c>
      <c r="G126" s="25">
        <v>4</v>
      </c>
      <c r="H126" s="25"/>
      <c r="I126" s="25"/>
    </row>
    <row r="127" spans="1:20" x14ac:dyDescent="0.25">
      <c r="A127" s="184"/>
      <c r="B127" s="192"/>
      <c r="C127" s="184"/>
      <c r="D127" s="142"/>
      <c r="E127" s="143" t="s">
        <v>326</v>
      </c>
      <c r="F127" s="142"/>
      <c r="G127" s="144">
        <f>SUM(E125*4/G125)</f>
        <v>0.9846775823731555</v>
      </c>
      <c r="H127" s="184"/>
      <c r="I127" s="184"/>
    </row>
    <row r="128" spans="1:20" ht="39" customHeight="1" x14ac:dyDescent="0.25">
      <c r="A128" s="184"/>
      <c r="B128" s="184"/>
      <c r="C128" s="184"/>
      <c r="D128" s="184"/>
      <c r="E128" s="184"/>
      <c r="F128" s="184"/>
      <c r="G128" s="184"/>
      <c r="H128" s="184"/>
      <c r="I128" s="184"/>
      <c r="L128" s="209"/>
      <c r="M128" s="209"/>
      <c r="N128" s="210"/>
      <c r="O128" s="211"/>
      <c r="P128" s="211"/>
      <c r="Q128" s="211"/>
      <c r="R128" s="211"/>
      <c r="S128" s="211"/>
      <c r="T128" s="211"/>
    </row>
    <row r="129" spans="1:9" x14ac:dyDescent="0.25">
      <c r="A129" s="213" t="s">
        <v>391</v>
      </c>
      <c r="B129" s="213"/>
      <c r="C129" s="213"/>
      <c r="D129" s="213"/>
      <c r="E129" s="213"/>
      <c r="F129" s="213"/>
      <c r="G129" s="213"/>
      <c r="H129" s="213"/>
      <c r="I129" s="213"/>
    </row>
    <row r="130" spans="1:9" x14ac:dyDescent="0.25">
      <c r="A130" s="214" t="s">
        <v>181</v>
      </c>
      <c r="B130" s="214" t="s">
        <v>13</v>
      </c>
      <c r="C130" s="216" t="s">
        <v>192</v>
      </c>
      <c r="D130" s="218" t="s">
        <v>2</v>
      </c>
      <c r="E130" s="220" t="s">
        <v>3</v>
      </c>
      <c r="F130" s="220"/>
      <c r="G130" s="220"/>
      <c r="H130" s="220" t="s">
        <v>4</v>
      </c>
      <c r="I130" s="218" t="s">
        <v>182</v>
      </c>
    </row>
    <row r="131" spans="1:9" x14ac:dyDescent="0.25">
      <c r="A131" s="215"/>
      <c r="B131" s="215"/>
      <c r="C131" s="217"/>
      <c r="D131" s="219"/>
      <c r="E131" s="175" t="s">
        <v>14</v>
      </c>
      <c r="F131" s="175" t="s">
        <v>15</v>
      </c>
      <c r="G131" s="175" t="s">
        <v>16</v>
      </c>
      <c r="H131" s="220"/>
      <c r="I131" s="221"/>
    </row>
    <row r="132" spans="1:9" x14ac:dyDescent="0.25">
      <c r="A132" s="224" t="s">
        <v>5</v>
      </c>
      <c r="B132" s="224"/>
      <c r="C132" s="224"/>
      <c r="D132" s="224"/>
      <c r="E132" s="224"/>
      <c r="F132" s="224"/>
      <c r="G132" s="224"/>
      <c r="H132" s="224"/>
      <c r="I132" s="224"/>
    </row>
    <row r="133" spans="1:9" x14ac:dyDescent="0.25">
      <c r="A133" s="111" t="s">
        <v>18</v>
      </c>
      <c r="B133" s="111">
        <v>13</v>
      </c>
      <c r="C133" s="178" t="s">
        <v>352</v>
      </c>
      <c r="D133" s="126">
        <v>10</v>
      </c>
      <c r="E133" s="126">
        <v>0.1</v>
      </c>
      <c r="F133" s="126">
        <v>8.3000000000000007</v>
      </c>
      <c r="G133" s="126">
        <v>0.1</v>
      </c>
      <c r="H133" s="126">
        <v>75</v>
      </c>
      <c r="I133" s="126">
        <v>0</v>
      </c>
    </row>
    <row r="134" spans="1:9" x14ac:dyDescent="0.25">
      <c r="A134" s="111" t="s">
        <v>18</v>
      </c>
      <c r="B134" s="111">
        <v>15</v>
      </c>
      <c r="C134" s="42" t="s">
        <v>360</v>
      </c>
      <c r="D134" s="126">
        <v>25</v>
      </c>
      <c r="E134" s="126">
        <v>4.3</v>
      </c>
      <c r="F134" s="126">
        <v>8.5</v>
      </c>
      <c r="G134" s="126">
        <v>0.1</v>
      </c>
      <c r="H134" s="126">
        <v>93</v>
      </c>
      <c r="I134" s="126">
        <v>0</v>
      </c>
    </row>
    <row r="135" spans="1:9" x14ac:dyDescent="0.25">
      <c r="A135" s="111" t="s">
        <v>18</v>
      </c>
      <c r="B135" s="111">
        <v>189</v>
      </c>
      <c r="C135" s="42" t="s">
        <v>406</v>
      </c>
      <c r="D135" s="110" t="s">
        <v>124</v>
      </c>
      <c r="E135" s="126">
        <v>9.3000000000000007</v>
      </c>
      <c r="F135" s="126">
        <v>10.7</v>
      </c>
      <c r="G135" s="126">
        <v>41.3</v>
      </c>
      <c r="H135" s="126">
        <v>298.3</v>
      </c>
      <c r="I135" s="126">
        <v>1.7</v>
      </c>
    </row>
    <row r="136" spans="1:9" x14ac:dyDescent="0.25">
      <c r="A136" s="111" t="s">
        <v>19</v>
      </c>
      <c r="B136" s="111" t="s">
        <v>19</v>
      </c>
      <c r="C136" s="42" t="s">
        <v>436</v>
      </c>
      <c r="D136" s="179">
        <v>100</v>
      </c>
      <c r="E136" s="126">
        <v>4.5</v>
      </c>
      <c r="F136" s="126">
        <v>4.8</v>
      </c>
      <c r="G136" s="126">
        <v>12.3</v>
      </c>
      <c r="H136" s="126">
        <v>63</v>
      </c>
      <c r="I136" s="126">
        <v>0</v>
      </c>
    </row>
    <row r="137" spans="1:9" x14ac:dyDescent="0.25">
      <c r="A137" s="111" t="s">
        <v>18</v>
      </c>
      <c r="B137" s="111">
        <v>433</v>
      </c>
      <c r="C137" s="42" t="s">
        <v>21</v>
      </c>
      <c r="D137" s="126">
        <v>200</v>
      </c>
      <c r="E137" s="126">
        <v>2.9</v>
      </c>
      <c r="F137" s="126">
        <v>2.5</v>
      </c>
      <c r="G137" s="126">
        <v>24.8</v>
      </c>
      <c r="H137" s="126">
        <v>134</v>
      </c>
      <c r="I137" s="126">
        <v>1</v>
      </c>
    </row>
    <row r="138" spans="1:9" x14ac:dyDescent="0.25">
      <c r="A138" s="111" t="s">
        <v>19</v>
      </c>
      <c r="B138" s="111" t="s">
        <v>19</v>
      </c>
      <c r="C138" s="42" t="s">
        <v>382</v>
      </c>
      <c r="D138" s="126">
        <v>100</v>
      </c>
      <c r="E138" s="126">
        <v>7.5</v>
      </c>
      <c r="F138" s="126">
        <v>2.9</v>
      </c>
      <c r="G138" s="126">
        <v>51.4</v>
      </c>
      <c r="H138" s="126">
        <v>262</v>
      </c>
      <c r="I138" s="126">
        <v>0</v>
      </c>
    </row>
    <row r="139" spans="1:9" x14ac:dyDescent="0.25">
      <c r="A139" s="30"/>
      <c r="B139" s="30"/>
      <c r="C139" s="30" t="s">
        <v>185</v>
      </c>
      <c r="D139" s="25">
        <f t="shared" ref="D139:I139" si="15">SUM(D133:D138)</f>
        <v>435</v>
      </c>
      <c r="E139" s="25">
        <f t="shared" si="15"/>
        <v>28.599999999999998</v>
      </c>
      <c r="F139" s="25">
        <f t="shared" si="15"/>
        <v>37.699999999999996</v>
      </c>
      <c r="G139" s="25">
        <f t="shared" si="15"/>
        <v>130</v>
      </c>
      <c r="H139" s="25">
        <f t="shared" si="15"/>
        <v>925.3</v>
      </c>
      <c r="I139" s="25">
        <f t="shared" si="15"/>
        <v>2.7</v>
      </c>
    </row>
    <row r="140" spans="1:9" x14ac:dyDescent="0.25">
      <c r="A140" s="224" t="s">
        <v>6</v>
      </c>
      <c r="B140" s="224"/>
      <c r="C140" s="224"/>
      <c r="D140" s="224"/>
      <c r="E140" s="224"/>
      <c r="F140" s="224"/>
      <c r="G140" s="224"/>
      <c r="H140" s="224"/>
      <c r="I140" s="224"/>
    </row>
    <row r="141" spans="1:9" x14ac:dyDescent="0.25">
      <c r="A141" s="111" t="s">
        <v>19</v>
      </c>
      <c r="B141" s="111" t="s">
        <v>19</v>
      </c>
      <c r="C141" s="111" t="s">
        <v>344</v>
      </c>
      <c r="D141" s="118">
        <v>100</v>
      </c>
      <c r="E141" s="118">
        <v>0.8</v>
      </c>
      <c r="F141" s="118">
        <v>0.1</v>
      </c>
      <c r="G141" s="118">
        <v>2.5</v>
      </c>
      <c r="H141" s="118">
        <v>13.9</v>
      </c>
      <c r="I141" s="118">
        <v>10</v>
      </c>
    </row>
    <row r="142" spans="1:9" x14ac:dyDescent="0.25">
      <c r="A142" s="111" t="s">
        <v>18</v>
      </c>
      <c r="B142" s="111">
        <v>88</v>
      </c>
      <c r="C142" s="111" t="s">
        <v>310</v>
      </c>
      <c r="D142" s="110" t="s">
        <v>311</v>
      </c>
      <c r="E142" s="110">
        <v>3.3</v>
      </c>
      <c r="F142" s="110">
        <v>5</v>
      </c>
      <c r="G142" s="110">
        <v>17</v>
      </c>
      <c r="H142" s="110">
        <v>130</v>
      </c>
      <c r="I142" s="110">
        <v>15.6</v>
      </c>
    </row>
    <row r="143" spans="1:9" x14ac:dyDescent="0.25">
      <c r="A143" s="111" t="s">
        <v>18</v>
      </c>
      <c r="B143" s="111">
        <v>261</v>
      </c>
      <c r="C143" s="42" t="s">
        <v>237</v>
      </c>
      <c r="D143" s="110">
        <v>120</v>
      </c>
      <c r="E143" s="110">
        <v>22</v>
      </c>
      <c r="F143" s="110">
        <v>14</v>
      </c>
      <c r="G143" s="110">
        <v>14</v>
      </c>
      <c r="H143" s="110">
        <v>273</v>
      </c>
      <c r="I143" s="110">
        <v>12</v>
      </c>
    </row>
    <row r="144" spans="1:9" x14ac:dyDescent="0.25">
      <c r="A144" s="111" t="s">
        <v>18</v>
      </c>
      <c r="B144" s="111">
        <v>331</v>
      </c>
      <c r="C144" s="42" t="s">
        <v>25</v>
      </c>
      <c r="D144" s="110">
        <v>180</v>
      </c>
      <c r="E144" s="110">
        <v>6</v>
      </c>
      <c r="F144" s="110">
        <v>5</v>
      </c>
      <c r="G144" s="110">
        <v>33</v>
      </c>
      <c r="H144" s="110">
        <v>197</v>
      </c>
      <c r="I144" s="110">
        <v>0</v>
      </c>
    </row>
    <row r="145" spans="1:9" ht="16.5" customHeight="1" x14ac:dyDescent="0.25">
      <c r="A145" s="111" t="s">
        <v>18</v>
      </c>
      <c r="B145" s="111">
        <v>400</v>
      </c>
      <c r="C145" s="180" t="s">
        <v>337</v>
      </c>
      <c r="D145" s="126">
        <v>200</v>
      </c>
      <c r="E145" s="126">
        <v>0.6</v>
      </c>
      <c r="F145" s="126">
        <v>0.1</v>
      </c>
      <c r="G145" s="126">
        <v>31.7</v>
      </c>
      <c r="H145" s="126">
        <v>131</v>
      </c>
      <c r="I145" s="126">
        <v>25</v>
      </c>
    </row>
    <row r="146" spans="1:9" x14ac:dyDescent="0.25">
      <c r="A146" s="111" t="s">
        <v>19</v>
      </c>
      <c r="B146" s="111" t="s">
        <v>19</v>
      </c>
      <c r="C146" s="42" t="s">
        <v>381</v>
      </c>
      <c r="D146" s="110">
        <v>100</v>
      </c>
      <c r="E146" s="110">
        <v>5.86</v>
      </c>
      <c r="F146" s="110">
        <v>0.94</v>
      </c>
      <c r="G146" s="110">
        <v>44.4</v>
      </c>
      <c r="H146" s="110">
        <v>189</v>
      </c>
      <c r="I146" s="110">
        <v>0</v>
      </c>
    </row>
    <row r="147" spans="1:9" x14ac:dyDescent="0.25">
      <c r="A147" s="111" t="s">
        <v>19</v>
      </c>
      <c r="B147" s="111" t="s">
        <v>19</v>
      </c>
      <c r="C147" s="42" t="s">
        <v>382</v>
      </c>
      <c r="D147" s="110">
        <v>100</v>
      </c>
      <c r="E147" s="110">
        <v>7.5</v>
      </c>
      <c r="F147" s="110">
        <v>2.9</v>
      </c>
      <c r="G147" s="110">
        <v>51.4</v>
      </c>
      <c r="H147" s="110">
        <v>262</v>
      </c>
      <c r="I147" s="110">
        <v>0</v>
      </c>
    </row>
    <row r="148" spans="1:9" x14ac:dyDescent="0.25">
      <c r="A148" s="30"/>
      <c r="B148" s="30"/>
      <c r="C148" s="30" t="s">
        <v>185</v>
      </c>
      <c r="D148" s="26">
        <f t="shared" ref="D148:H148" si="16">SUM(D141:D147)</f>
        <v>800</v>
      </c>
      <c r="E148" s="26">
        <f t="shared" si="16"/>
        <v>46.06</v>
      </c>
      <c r="F148" s="26">
        <f t="shared" si="16"/>
        <v>28.040000000000003</v>
      </c>
      <c r="G148" s="26">
        <f t="shared" si="16"/>
        <v>194</v>
      </c>
      <c r="H148" s="26">
        <f t="shared" si="16"/>
        <v>1195.9000000000001</v>
      </c>
      <c r="I148" s="26">
        <f>SUM(I141:I147)</f>
        <v>62.6</v>
      </c>
    </row>
    <row r="149" spans="1:9" x14ac:dyDescent="0.25">
      <c r="A149" s="224" t="s">
        <v>8</v>
      </c>
      <c r="B149" s="224"/>
      <c r="C149" s="224"/>
      <c r="D149" s="224"/>
      <c r="E149" s="224"/>
      <c r="F149" s="224"/>
      <c r="G149" s="224"/>
      <c r="H149" s="224"/>
      <c r="I149" s="224"/>
    </row>
    <row r="150" spans="1:9" x14ac:dyDescent="0.25">
      <c r="A150" s="111" t="s">
        <v>18</v>
      </c>
      <c r="B150" s="111" t="s">
        <v>83</v>
      </c>
      <c r="C150" s="42" t="s">
        <v>82</v>
      </c>
      <c r="D150" s="126">
        <v>100</v>
      </c>
      <c r="E150" s="126">
        <v>6.1</v>
      </c>
      <c r="F150" s="126">
        <v>5.3</v>
      </c>
      <c r="G150" s="126">
        <v>35.700000000000003</v>
      </c>
      <c r="H150" s="126">
        <v>216</v>
      </c>
      <c r="I150" s="126">
        <v>6.7</v>
      </c>
    </row>
    <row r="151" spans="1:9" ht="30" x14ac:dyDescent="0.25">
      <c r="A151" s="111" t="s">
        <v>18</v>
      </c>
      <c r="B151" s="111">
        <v>442</v>
      </c>
      <c r="C151" s="178" t="s">
        <v>370</v>
      </c>
      <c r="D151" s="110">
        <v>200</v>
      </c>
      <c r="E151" s="110">
        <v>0.5</v>
      </c>
      <c r="F151" s="110">
        <v>0.1</v>
      </c>
      <c r="G151" s="110">
        <v>9.9</v>
      </c>
      <c r="H151" s="110">
        <v>43</v>
      </c>
      <c r="I151" s="110">
        <v>2</v>
      </c>
    </row>
    <row r="152" spans="1:9" x14ac:dyDescent="0.25">
      <c r="A152" s="111" t="s">
        <v>19</v>
      </c>
      <c r="B152" s="111" t="s">
        <v>19</v>
      </c>
      <c r="C152" s="42" t="s">
        <v>84</v>
      </c>
      <c r="D152" s="126">
        <v>150</v>
      </c>
      <c r="E152" s="126">
        <v>3</v>
      </c>
      <c r="F152" s="126">
        <v>0.4</v>
      </c>
      <c r="G152" s="126">
        <v>13</v>
      </c>
      <c r="H152" s="126">
        <v>26</v>
      </c>
      <c r="I152" s="126">
        <v>13.5</v>
      </c>
    </row>
    <row r="153" spans="1:9" x14ac:dyDescent="0.25">
      <c r="A153" s="30"/>
      <c r="B153" s="30"/>
      <c r="C153" s="30" t="s">
        <v>185</v>
      </c>
      <c r="D153" s="25">
        <f t="shared" ref="D153:H153" si="17">SUM(D150:D152)</f>
        <v>450</v>
      </c>
      <c r="E153" s="25">
        <f t="shared" si="17"/>
        <v>9.6</v>
      </c>
      <c r="F153" s="25">
        <f t="shared" si="17"/>
        <v>5.8</v>
      </c>
      <c r="G153" s="25">
        <f t="shared" si="17"/>
        <v>58.6</v>
      </c>
      <c r="H153" s="25">
        <f t="shared" si="17"/>
        <v>285</v>
      </c>
      <c r="I153" s="25">
        <f>SUM(I150:I152)</f>
        <v>22.2</v>
      </c>
    </row>
    <row r="154" spans="1:9" x14ac:dyDescent="0.25">
      <c r="A154" s="222" t="s">
        <v>9</v>
      </c>
      <c r="B154" s="223"/>
      <c r="C154" s="223"/>
      <c r="D154" s="223"/>
      <c r="E154" s="223"/>
      <c r="F154" s="223"/>
      <c r="G154" s="223"/>
      <c r="H154" s="223"/>
      <c r="I154" s="223"/>
    </row>
    <row r="155" spans="1:9" x14ac:dyDescent="0.25">
      <c r="A155" s="111" t="s">
        <v>18</v>
      </c>
      <c r="B155" s="111">
        <v>13</v>
      </c>
      <c r="C155" s="178" t="s">
        <v>352</v>
      </c>
      <c r="D155" s="110">
        <v>10</v>
      </c>
      <c r="E155" s="110">
        <v>0.1</v>
      </c>
      <c r="F155" s="110">
        <v>8.3000000000000007</v>
      </c>
      <c r="G155" s="110">
        <v>0.1</v>
      </c>
      <c r="H155" s="110">
        <v>75</v>
      </c>
      <c r="I155" s="110">
        <v>0</v>
      </c>
    </row>
    <row r="156" spans="1:9" x14ac:dyDescent="0.25">
      <c r="A156" s="111" t="s">
        <v>18</v>
      </c>
      <c r="B156" s="111">
        <v>213</v>
      </c>
      <c r="C156" s="111" t="s">
        <v>28</v>
      </c>
      <c r="D156" s="110">
        <v>40</v>
      </c>
      <c r="E156" s="110">
        <v>5.0999999999999996</v>
      </c>
      <c r="F156" s="110">
        <v>4.5999999999999996</v>
      </c>
      <c r="G156" s="110">
        <v>0.3</v>
      </c>
      <c r="H156" s="110">
        <v>63</v>
      </c>
      <c r="I156" s="110">
        <v>0</v>
      </c>
    </row>
    <row r="157" spans="1:9" x14ac:dyDescent="0.25">
      <c r="A157" s="111" t="s">
        <v>18</v>
      </c>
      <c r="B157" s="111">
        <v>233</v>
      </c>
      <c r="C157" s="171" t="s">
        <v>407</v>
      </c>
      <c r="D157" s="118">
        <v>100</v>
      </c>
      <c r="E157" s="118">
        <v>18.3</v>
      </c>
      <c r="F157" s="118">
        <v>15</v>
      </c>
      <c r="G157" s="118">
        <v>13.8</v>
      </c>
      <c r="H157" s="118">
        <v>240</v>
      </c>
      <c r="I157" s="118">
        <v>0</v>
      </c>
    </row>
    <row r="158" spans="1:9" x14ac:dyDescent="0.25">
      <c r="A158" s="111" t="s">
        <v>18</v>
      </c>
      <c r="B158" s="111">
        <v>335</v>
      </c>
      <c r="C158" s="42" t="s">
        <v>7</v>
      </c>
      <c r="D158" s="110">
        <v>250</v>
      </c>
      <c r="E158" s="66">
        <v>6.1</v>
      </c>
      <c r="F158" s="66">
        <v>7.2</v>
      </c>
      <c r="G158" s="66">
        <v>27</v>
      </c>
      <c r="H158" s="66">
        <v>188</v>
      </c>
      <c r="I158" s="66">
        <v>6</v>
      </c>
    </row>
    <row r="159" spans="1:9" ht="30" x14ac:dyDescent="0.25">
      <c r="A159" s="111" t="s">
        <v>18</v>
      </c>
      <c r="B159" s="111">
        <v>51</v>
      </c>
      <c r="C159" s="42" t="s">
        <v>346</v>
      </c>
      <c r="D159" s="110">
        <v>100</v>
      </c>
      <c r="E159" s="110">
        <v>1.4</v>
      </c>
      <c r="F159" s="110">
        <v>10</v>
      </c>
      <c r="G159" s="110">
        <v>8</v>
      </c>
      <c r="H159" s="110">
        <v>123</v>
      </c>
      <c r="I159" s="110">
        <v>30</v>
      </c>
    </row>
    <row r="160" spans="1:9" x14ac:dyDescent="0.25">
      <c r="A160" s="111" t="s">
        <v>18</v>
      </c>
      <c r="B160" s="111">
        <v>430</v>
      </c>
      <c r="C160" s="42" t="s">
        <v>11</v>
      </c>
      <c r="D160" s="110">
        <v>200</v>
      </c>
      <c r="E160" s="110">
        <v>0.2</v>
      </c>
      <c r="F160" s="110">
        <v>0.1</v>
      </c>
      <c r="G160" s="110">
        <v>15</v>
      </c>
      <c r="H160" s="110">
        <v>60</v>
      </c>
      <c r="I160" s="110">
        <v>0</v>
      </c>
    </row>
    <row r="161" spans="1:9" x14ac:dyDescent="0.25">
      <c r="A161" s="111" t="s">
        <v>19</v>
      </c>
      <c r="B161" s="111" t="s">
        <v>19</v>
      </c>
      <c r="C161" s="42" t="s">
        <v>381</v>
      </c>
      <c r="D161" s="110">
        <v>50</v>
      </c>
      <c r="E161" s="110">
        <v>2.9</v>
      </c>
      <c r="F161" s="110">
        <v>0.47</v>
      </c>
      <c r="G161" s="110">
        <v>22.2</v>
      </c>
      <c r="H161" s="110">
        <v>94.5</v>
      </c>
      <c r="I161" s="110">
        <v>0</v>
      </c>
    </row>
    <row r="162" spans="1:9" x14ac:dyDescent="0.25">
      <c r="A162" s="111" t="s">
        <v>19</v>
      </c>
      <c r="B162" s="111" t="s">
        <v>19</v>
      </c>
      <c r="C162" s="42" t="s">
        <v>382</v>
      </c>
      <c r="D162" s="110">
        <v>50</v>
      </c>
      <c r="E162" s="110">
        <v>3.25</v>
      </c>
      <c r="F162" s="110">
        <v>1.45</v>
      </c>
      <c r="G162" s="110">
        <v>25.7</v>
      </c>
      <c r="H162" s="110">
        <v>131</v>
      </c>
      <c r="I162" s="110">
        <v>0</v>
      </c>
    </row>
    <row r="163" spans="1:9" x14ac:dyDescent="0.25">
      <c r="A163" s="111"/>
      <c r="B163" s="111"/>
      <c r="C163" s="30" t="s">
        <v>185</v>
      </c>
      <c r="D163" s="26">
        <f t="shared" ref="D163:H163" si="18">SUM(D155:D162)</f>
        <v>800</v>
      </c>
      <c r="E163" s="26">
        <f t="shared" si="18"/>
        <v>37.35</v>
      </c>
      <c r="F163" s="26">
        <f t="shared" si="18"/>
        <v>47.120000000000005</v>
      </c>
      <c r="G163" s="26">
        <f t="shared" si="18"/>
        <v>112.10000000000001</v>
      </c>
      <c r="H163" s="26">
        <f t="shared" si="18"/>
        <v>974.5</v>
      </c>
      <c r="I163" s="26">
        <f>SUM(I155:I162)</f>
        <v>36</v>
      </c>
    </row>
    <row r="164" spans="1:9" x14ac:dyDescent="0.25">
      <c r="A164" s="224" t="s">
        <v>12</v>
      </c>
      <c r="B164" s="224"/>
      <c r="C164" s="224"/>
      <c r="D164" s="224"/>
      <c r="E164" s="224"/>
      <c r="F164" s="224"/>
      <c r="G164" s="224"/>
      <c r="H164" s="224"/>
      <c r="I164" s="224"/>
    </row>
    <row r="165" spans="1:9" x14ac:dyDescent="0.25">
      <c r="A165" s="111" t="s">
        <v>18</v>
      </c>
      <c r="B165" s="111">
        <v>435</v>
      </c>
      <c r="C165" s="126" t="s">
        <v>363</v>
      </c>
      <c r="D165" s="126">
        <v>200</v>
      </c>
      <c r="E165" s="126">
        <v>6</v>
      </c>
      <c r="F165" s="126">
        <v>2</v>
      </c>
      <c r="G165" s="126">
        <v>8.4</v>
      </c>
      <c r="H165" s="126">
        <v>80</v>
      </c>
      <c r="I165" s="126">
        <v>1</v>
      </c>
    </row>
    <row r="166" spans="1:9" x14ac:dyDescent="0.25">
      <c r="A166" s="111" t="s">
        <v>19</v>
      </c>
      <c r="B166" s="111" t="s">
        <v>19</v>
      </c>
      <c r="C166" s="126" t="s">
        <v>371</v>
      </c>
      <c r="D166" s="126">
        <v>30</v>
      </c>
      <c r="E166" s="126">
        <v>3.39</v>
      </c>
      <c r="F166" s="126">
        <f>13.4*30/100</f>
        <v>4.0199999999999996</v>
      </c>
      <c r="G166" s="126">
        <f>67.1*30/100</f>
        <v>20.13</v>
      </c>
      <c r="H166" s="126">
        <v>85</v>
      </c>
      <c r="I166" s="126">
        <v>0</v>
      </c>
    </row>
    <row r="167" spans="1:9" x14ac:dyDescent="0.25">
      <c r="A167" s="111"/>
      <c r="B167" s="111"/>
      <c r="C167" s="29" t="s">
        <v>185</v>
      </c>
      <c r="D167" s="25">
        <f t="shared" ref="D167:H167" si="19">SUM(D165:D166)</f>
        <v>230</v>
      </c>
      <c r="E167" s="25">
        <f t="shared" si="19"/>
        <v>9.39</v>
      </c>
      <c r="F167" s="25">
        <f t="shared" si="19"/>
        <v>6.02</v>
      </c>
      <c r="G167" s="25">
        <f t="shared" si="19"/>
        <v>28.53</v>
      </c>
      <c r="H167" s="25">
        <f t="shared" si="19"/>
        <v>165</v>
      </c>
      <c r="I167" s="25">
        <f>SUM(I165:I166)</f>
        <v>1</v>
      </c>
    </row>
    <row r="168" spans="1:9" x14ac:dyDescent="0.25">
      <c r="A168" s="111"/>
      <c r="B168" s="111"/>
      <c r="C168" s="30" t="s">
        <v>20</v>
      </c>
      <c r="D168" s="25"/>
      <c r="E168" s="25">
        <f t="shared" ref="E168:H168" si="20">SUM(E139+E148+E153+E163+E167)</f>
        <v>131</v>
      </c>
      <c r="F168" s="25">
        <f t="shared" si="20"/>
        <v>124.67999999999999</v>
      </c>
      <c r="G168" s="25">
        <f t="shared" si="20"/>
        <v>523.23</v>
      </c>
      <c r="H168" s="25">
        <f t="shared" si="20"/>
        <v>3545.7</v>
      </c>
      <c r="I168" s="25">
        <f>SUM(I139+I148+I153+I163+I167)</f>
        <v>124.5</v>
      </c>
    </row>
    <row r="169" spans="1:9" x14ac:dyDescent="0.25">
      <c r="A169" s="111"/>
      <c r="B169" s="111"/>
      <c r="C169" s="111" t="s">
        <v>143</v>
      </c>
      <c r="D169" s="126"/>
      <c r="E169" s="25">
        <v>1</v>
      </c>
      <c r="F169" s="25">
        <v>0.95</v>
      </c>
      <c r="G169" s="25">
        <v>4</v>
      </c>
      <c r="H169" s="126"/>
      <c r="I169" s="126"/>
    </row>
    <row r="170" spans="1:9" x14ac:dyDescent="0.25">
      <c r="A170" s="184"/>
      <c r="B170" s="192"/>
      <c r="C170" s="184"/>
      <c r="D170" s="142"/>
      <c r="E170" s="143" t="s">
        <v>326</v>
      </c>
      <c r="F170" s="142"/>
      <c r="G170" s="144">
        <f>SUM(E168*4/G168)</f>
        <v>1.001471628155878</v>
      </c>
      <c r="H170" s="184"/>
      <c r="I170" s="184"/>
    </row>
    <row r="171" spans="1:9" x14ac:dyDescent="0.25">
      <c r="A171" s="184"/>
      <c r="B171" s="184"/>
      <c r="C171" s="184"/>
      <c r="D171" s="184"/>
      <c r="E171" s="184"/>
      <c r="F171" s="184"/>
      <c r="G171" s="184"/>
      <c r="H171" s="184"/>
      <c r="I171" s="184"/>
    </row>
    <row r="172" spans="1:9" ht="31.5" customHeight="1" x14ac:dyDescent="0.25">
      <c r="A172" s="184"/>
      <c r="B172" s="184"/>
      <c r="C172" s="184"/>
      <c r="D172" s="184"/>
      <c r="E172" s="184"/>
      <c r="F172" s="184"/>
      <c r="G172" s="184"/>
      <c r="H172" s="184"/>
      <c r="I172" s="184"/>
    </row>
    <row r="173" spans="1:9" x14ac:dyDescent="0.25">
      <c r="A173" s="229" t="s">
        <v>392</v>
      </c>
      <c r="B173" s="229"/>
      <c r="C173" s="229"/>
      <c r="D173" s="229"/>
      <c r="E173" s="229"/>
      <c r="F173" s="229"/>
      <c r="G173" s="229"/>
      <c r="H173" s="229"/>
      <c r="I173" s="229"/>
    </row>
    <row r="174" spans="1:9" x14ac:dyDescent="0.25">
      <c r="A174" s="214" t="s">
        <v>181</v>
      </c>
      <c r="B174" s="214" t="s">
        <v>13</v>
      </c>
      <c r="C174" s="216" t="s">
        <v>192</v>
      </c>
      <c r="D174" s="218" t="s">
        <v>2</v>
      </c>
      <c r="E174" s="220" t="s">
        <v>3</v>
      </c>
      <c r="F174" s="220"/>
      <c r="G174" s="220"/>
      <c r="H174" s="220" t="s">
        <v>4</v>
      </c>
      <c r="I174" s="218" t="s">
        <v>182</v>
      </c>
    </row>
    <row r="175" spans="1:9" x14ac:dyDescent="0.25">
      <c r="A175" s="215"/>
      <c r="B175" s="215"/>
      <c r="C175" s="217"/>
      <c r="D175" s="219"/>
      <c r="E175" s="175" t="s">
        <v>14</v>
      </c>
      <c r="F175" s="175" t="s">
        <v>15</v>
      </c>
      <c r="G175" s="175" t="s">
        <v>16</v>
      </c>
      <c r="H175" s="220"/>
      <c r="I175" s="221"/>
    </row>
    <row r="176" spans="1:9" x14ac:dyDescent="0.25">
      <c r="A176" s="228" t="s">
        <v>5</v>
      </c>
      <c r="B176" s="228"/>
      <c r="C176" s="228"/>
      <c r="D176" s="228"/>
      <c r="E176" s="228"/>
      <c r="F176" s="228"/>
      <c r="G176" s="228"/>
      <c r="H176" s="228"/>
      <c r="I176" s="228"/>
    </row>
    <row r="177" spans="1:9" x14ac:dyDescent="0.25">
      <c r="A177" s="111" t="s">
        <v>18</v>
      </c>
      <c r="B177" s="111">
        <v>13</v>
      </c>
      <c r="C177" s="178" t="s">
        <v>352</v>
      </c>
      <c r="D177" s="110">
        <v>10</v>
      </c>
      <c r="E177" s="126">
        <v>0.1</v>
      </c>
      <c r="F177" s="126">
        <v>8.3000000000000007</v>
      </c>
      <c r="G177" s="126">
        <v>0.1</v>
      </c>
      <c r="H177" s="126">
        <v>75</v>
      </c>
      <c r="I177" s="126">
        <v>0</v>
      </c>
    </row>
    <row r="178" spans="1:9" x14ac:dyDescent="0.25">
      <c r="A178" s="111" t="s">
        <v>18</v>
      </c>
      <c r="B178" s="111">
        <v>14</v>
      </c>
      <c r="C178" s="42" t="s">
        <v>63</v>
      </c>
      <c r="D178" s="110">
        <v>20</v>
      </c>
      <c r="E178" s="126">
        <v>4</v>
      </c>
      <c r="F178" s="126">
        <v>5</v>
      </c>
      <c r="G178" s="126">
        <v>0.5</v>
      </c>
      <c r="H178" s="126">
        <v>65</v>
      </c>
      <c r="I178" s="126">
        <v>0</v>
      </c>
    </row>
    <row r="179" spans="1:9" x14ac:dyDescent="0.25">
      <c r="A179" s="42" t="s">
        <v>18</v>
      </c>
      <c r="B179" s="42">
        <v>190</v>
      </c>
      <c r="C179" s="42" t="s">
        <v>217</v>
      </c>
      <c r="D179" s="110">
        <v>255</v>
      </c>
      <c r="E179" s="126">
        <v>6.8</v>
      </c>
      <c r="F179" s="126">
        <v>5.9</v>
      </c>
      <c r="G179" s="126">
        <v>26</v>
      </c>
      <c r="H179" s="126">
        <v>186</v>
      </c>
      <c r="I179" s="126">
        <v>1.2</v>
      </c>
    </row>
    <row r="180" spans="1:9" x14ac:dyDescent="0.25">
      <c r="A180" s="111" t="s">
        <v>18</v>
      </c>
      <c r="B180" s="111">
        <v>432</v>
      </c>
      <c r="C180" s="42" t="s">
        <v>39</v>
      </c>
      <c r="D180" s="110">
        <v>200</v>
      </c>
      <c r="E180" s="126">
        <v>1.5</v>
      </c>
      <c r="F180" s="126">
        <v>1.3</v>
      </c>
      <c r="G180" s="126">
        <v>22.4</v>
      </c>
      <c r="H180" s="126">
        <v>107</v>
      </c>
      <c r="I180" s="126">
        <v>1</v>
      </c>
    </row>
    <row r="181" spans="1:9" x14ac:dyDescent="0.25">
      <c r="A181" s="111" t="s">
        <v>19</v>
      </c>
      <c r="B181" s="111" t="s">
        <v>19</v>
      </c>
      <c r="C181" s="42" t="s">
        <v>382</v>
      </c>
      <c r="D181" s="110">
        <v>100</v>
      </c>
      <c r="E181" s="126">
        <v>7.5</v>
      </c>
      <c r="F181" s="126">
        <v>2.9</v>
      </c>
      <c r="G181" s="126">
        <v>51.4</v>
      </c>
      <c r="H181" s="126">
        <v>262</v>
      </c>
      <c r="I181" s="126">
        <v>0</v>
      </c>
    </row>
    <row r="182" spans="1:9" x14ac:dyDescent="0.25">
      <c r="A182" s="30"/>
      <c r="B182" s="30"/>
      <c r="C182" s="30" t="s">
        <v>185</v>
      </c>
      <c r="D182" s="25">
        <f t="shared" ref="D182:I182" si="21">SUM(D177:D181)</f>
        <v>585</v>
      </c>
      <c r="E182" s="25">
        <f t="shared" si="21"/>
        <v>19.899999999999999</v>
      </c>
      <c r="F182" s="25">
        <f t="shared" si="21"/>
        <v>23.400000000000002</v>
      </c>
      <c r="G182" s="25">
        <f t="shared" si="21"/>
        <v>100.4</v>
      </c>
      <c r="H182" s="25">
        <f t="shared" si="21"/>
        <v>695</v>
      </c>
      <c r="I182" s="25">
        <f t="shared" si="21"/>
        <v>2.2000000000000002</v>
      </c>
    </row>
    <row r="183" spans="1:9" x14ac:dyDescent="0.25">
      <c r="A183" s="224" t="s">
        <v>6</v>
      </c>
      <c r="B183" s="224"/>
      <c r="C183" s="224"/>
      <c r="D183" s="224"/>
      <c r="E183" s="224"/>
      <c r="F183" s="224"/>
      <c r="G183" s="224"/>
      <c r="H183" s="224"/>
      <c r="I183" s="224"/>
    </row>
    <row r="184" spans="1:9" ht="30" x14ac:dyDescent="0.25">
      <c r="A184" s="111" t="s">
        <v>18</v>
      </c>
      <c r="B184" s="171">
        <v>23</v>
      </c>
      <c r="C184" s="42" t="s">
        <v>367</v>
      </c>
      <c r="D184" s="118">
        <v>100</v>
      </c>
      <c r="E184" s="118">
        <v>2.7</v>
      </c>
      <c r="F184" s="118">
        <v>5.0999999999999996</v>
      </c>
      <c r="G184" s="118">
        <v>2.6</v>
      </c>
      <c r="H184" s="118">
        <v>67</v>
      </c>
      <c r="I184" s="118">
        <v>6</v>
      </c>
    </row>
    <row r="185" spans="1:9" x14ac:dyDescent="0.25">
      <c r="A185" s="111" t="s">
        <v>18</v>
      </c>
      <c r="B185" s="111" t="s">
        <v>114</v>
      </c>
      <c r="C185" s="42" t="s">
        <v>350</v>
      </c>
      <c r="D185" s="110">
        <v>310</v>
      </c>
      <c r="E185" s="126">
        <v>9.6999999999999993</v>
      </c>
      <c r="F185" s="126">
        <v>6.7</v>
      </c>
      <c r="G185" s="126">
        <v>22.3</v>
      </c>
      <c r="H185" s="126">
        <v>189.2</v>
      </c>
      <c r="I185" s="126">
        <v>7</v>
      </c>
    </row>
    <row r="186" spans="1:9" x14ac:dyDescent="0.25">
      <c r="A186" s="111" t="s">
        <v>18</v>
      </c>
      <c r="B186" s="111" t="s">
        <v>34</v>
      </c>
      <c r="C186" s="42" t="s">
        <v>211</v>
      </c>
      <c r="D186" s="110">
        <v>105</v>
      </c>
      <c r="E186" s="126">
        <v>19.3</v>
      </c>
      <c r="F186" s="126">
        <v>15.9</v>
      </c>
      <c r="G186" s="126">
        <v>0.25</v>
      </c>
      <c r="H186" s="126">
        <v>221</v>
      </c>
      <c r="I186" s="126">
        <v>1</v>
      </c>
    </row>
    <row r="187" spans="1:9" x14ac:dyDescent="0.25">
      <c r="A187" s="111" t="s">
        <v>18</v>
      </c>
      <c r="B187" s="111">
        <v>333</v>
      </c>
      <c r="C187" s="42" t="s">
        <v>27</v>
      </c>
      <c r="D187" s="110">
        <v>250</v>
      </c>
      <c r="E187" s="126">
        <v>3.8</v>
      </c>
      <c r="F187" s="126">
        <v>6.3</v>
      </c>
      <c r="G187" s="126">
        <v>31</v>
      </c>
      <c r="H187" s="126">
        <v>197</v>
      </c>
      <c r="I187" s="126">
        <v>6</v>
      </c>
    </row>
    <row r="188" spans="1:9" x14ac:dyDescent="0.25">
      <c r="A188" s="42" t="s">
        <v>18</v>
      </c>
      <c r="B188" s="42">
        <v>402</v>
      </c>
      <c r="C188" s="42" t="s">
        <v>191</v>
      </c>
      <c r="D188" s="120">
        <v>200</v>
      </c>
      <c r="E188" s="120">
        <v>0.6</v>
      </c>
      <c r="F188" s="120">
        <v>0.1</v>
      </c>
      <c r="G188" s="120">
        <v>31.7</v>
      </c>
      <c r="H188" s="120">
        <v>131</v>
      </c>
      <c r="I188" s="120">
        <v>25</v>
      </c>
    </row>
    <row r="189" spans="1:9" x14ac:dyDescent="0.25">
      <c r="A189" s="111" t="s">
        <v>19</v>
      </c>
      <c r="B189" s="111" t="s">
        <v>19</v>
      </c>
      <c r="C189" s="42" t="s">
        <v>381</v>
      </c>
      <c r="D189" s="110">
        <v>100</v>
      </c>
      <c r="E189" s="126">
        <v>5.86</v>
      </c>
      <c r="F189" s="126">
        <v>0.94</v>
      </c>
      <c r="G189" s="126">
        <v>44.4</v>
      </c>
      <c r="H189" s="126">
        <v>189</v>
      </c>
      <c r="I189" s="126">
        <v>0</v>
      </c>
    </row>
    <row r="190" spans="1:9" x14ac:dyDescent="0.25">
      <c r="A190" s="111" t="s">
        <v>19</v>
      </c>
      <c r="B190" s="111" t="s">
        <v>19</v>
      </c>
      <c r="C190" s="42" t="s">
        <v>382</v>
      </c>
      <c r="D190" s="110">
        <v>100</v>
      </c>
      <c r="E190" s="126">
        <v>7.5</v>
      </c>
      <c r="F190" s="126">
        <v>2.9</v>
      </c>
      <c r="G190" s="126">
        <v>51.4</v>
      </c>
      <c r="H190" s="126">
        <v>262</v>
      </c>
      <c r="I190" s="126">
        <v>0</v>
      </c>
    </row>
    <row r="191" spans="1:9" x14ac:dyDescent="0.25">
      <c r="A191" s="30"/>
      <c r="B191" s="30"/>
      <c r="C191" s="30" t="s">
        <v>185</v>
      </c>
      <c r="D191" s="25">
        <f t="shared" ref="D191:H191" si="22">SUM(D184:D190)</f>
        <v>1165</v>
      </c>
      <c r="E191" s="25">
        <f t="shared" si="22"/>
        <v>49.46</v>
      </c>
      <c r="F191" s="25">
        <f t="shared" si="22"/>
        <v>37.94</v>
      </c>
      <c r="G191" s="25">
        <f t="shared" si="22"/>
        <v>183.65</v>
      </c>
      <c r="H191" s="25">
        <f t="shared" si="22"/>
        <v>1256.2</v>
      </c>
      <c r="I191" s="25">
        <f>SUM(I184:I190)</f>
        <v>45</v>
      </c>
    </row>
    <row r="192" spans="1:9" x14ac:dyDescent="0.25">
      <c r="A192" s="224" t="s">
        <v>8</v>
      </c>
      <c r="B192" s="224"/>
      <c r="C192" s="224"/>
      <c r="D192" s="224"/>
      <c r="E192" s="224"/>
      <c r="F192" s="224"/>
      <c r="G192" s="224"/>
      <c r="H192" s="224"/>
      <c r="I192" s="224"/>
    </row>
    <row r="193" spans="1:9" x14ac:dyDescent="0.25">
      <c r="A193" s="119" t="s">
        <v>18</v>
      </c>
      <c r="B193" s="119">
        <v>454</v>
      </c>
      <c r="C193" s="42" t="s">
        <v>368</v>
      </c>
      <c r="D193" s="120">
        <v>100</v>
      </c>
      <c r="E193" s="114">
        <v>8.6</v>
      </c>
      <c r="F193" s="114">
        <v>8.6999999999999993</v>
      </c>
      <c r="G193" s="114">
        <v>32.700000000000003</v>
      </c>
      <c r="H193" s="114">
        <v>245</v>
      </c>
      <c r="I193" s="114">
        <v>1</v>
      </c>
    </row>
    <row r="194" spans="1:9" ht="30" x14ac:dyDescent="0.25">
      <c r="A194" s="111" t="s">
        <v>18</v>
      </c>
      <c r="B194" s="111">
        <v>442</v>
      </c>
      <c r="C194" s="178" t="s">
        <v>370</v>
      </c>
      <c r="D194" s="110">
        <v>200</v>
      </c>
      <c r="E194" s="110">
        <v>0.5</v>
      </c>
      <c r="F194" s="110">
        <v>0.1</v>
      </c>
      <c r="G194" s="110">
        <v>9.9</v>
      </c>
      <c r="H194" s="110">
        <v>43</v>
      </c>
      <c r="I194" s="110">
        <v>2</v>
      </c>
    </row>
    <row r="195" spans="1:9" x14ac:dyDescent="0.25">
      <c r="A195" s="111" t="s">
        <v>319</v>
      </c>
      <c r="B195" s="111">
        <v>458</v>
      </c>
      <c r="C195" s="42" t="s">
        <v>79</v>
      </c>
      <c r="D195" s="110">
        <v>270</v>
      </c>
      <c r="E195" s="126">
        <v>0.6</v>
      </c>
      <c r="F195" s="126">
        <v>0.5</v>
      </c>
      <c r="G195" s="126">
        <v>15.5</v>
      </c>
      <c r="H195" s="126">
        <v>70</v>
      </c>
      <c r="I195" s="126">
        <v>13</v>
      </c>
    </row>
    <row r="196" spans="1:9" x14ac:dyDescent="0.25">
      <c r="A196" s="30"/>
      <c r="B196" s="30"/>
      <c r="C196" s="30" t="s">
        <v>185</v>
      </c>
      <c r="D196" s="25">
        <f t="shared" ref="D196:H196" si="23">SUM(D193:D195)</f>
        <v>570</v>
      </c>
      <c r="E196" s="25">
        <f t="shared" si="23"/>
        <v>9.6999999999999993</v>
      </c>
      <c r="F196" s="25">
        <f t="shared" si="23"/>
        <v>9.2999999999999989</v>
      </c>
      <c r="G196" s="25">
        <f t="shared" si="23"/>
        <v>58.1</v>
      </c>
      <c r="H196" s="25">
        <f t="shared" si="23"/>
        <v>358</v>
      </c>
      <c r="I196" s="25">
        <f>SUM(I193:I195)</f>
        <v>16</v>
      </c>
    </row>
    <row r="197" spans="1:9" x14ac:dyDescent="0.25">
      <c r="A197" s="222" t="s">
        <v>9</v>
      </c>
      <c r="B197" s="223"/>
      <c r="C197" s="223"/>
      <c r="D197" s="223"/>
      <c r="E197" s="223"/>
      <c r="F197" s="223"/>
      <c r="G197" s="223"/>
      <c r="H197" s="223"/>
      <c r="I197" s="223"/>
    </row>
    <row r="198" spans="1:9" x14ac:dyDescent="0.25">
      <c r="A198" s="111" t="s">
        <v>18</v>
      </c>
      <c r="B198" s="111">
        <v>13</v>
      </c>
      <c r="C198" s="178" t="s">
        <v>352</v>
      </c>
      <c r="D198" s="110">
        <v>10</v>
      </c>
      <c r="E198" s="126">
        <v>0.1</v>
      </c>
      <c r="F198" s="126">
        <v>8.3000000000000007</v>
      </c>
      <c r="G198" s="126">
        <v>0.1</v>
      </c>
      <c r="H198" s="126">
        <v>75</v>
      </c>
      <c r="I198" s="126">
        <v>0</v>
      </c>
    </row>
    <row r="199" spans="1:9" ht="30" x14ac:dyDescent="0.25">
      <c r="A199" s="117" t="s">
        <v>18</v>
      </c>
      <c r="B199" s="117" t="s">
        <v>432</v>
      </c>
      <c r="C199" s="42" t="s">
        <v>431</v>
      </c>
      <c r="D199" s="118">
        <v>120</v>
      </c>
      <c r="E199" s="118">
        <v>3</v>
      </c>
      <c r="F199" s="118">
        <v>6.5</v>
      </c>
      <c r="G199" s="118">
        <v>8</v>
      </c>
      <c r="H199" s="118">
        <v>94</v>
      </c>
      <c r="I199" s="118">
        <v>4</v>
      </c>
    </row>
    <row r="200" spans="1:9" x14ac:dyDescent="0.25">
      <c r="A200" s="119" t="s">
        <v>18</v>
      </c>
      <c r="B200" s="117">
        <v>303</v>
      </c>
      <c r="C200" s="111" t="s">
        <v>312</v>
      </c>
      <c r="D200" s="118">
        <v>290</v>
      </c>
      <c r="E200" s="118">
        <v>23</v>
      </c>
      <c r="F200" s="118">
        <v>36</v>
      </c>
      <c r="G200" s="118">
        <v>38</v>
      </c>
      <c r="H200" s="118">
        <v>364</v>
      </c>
      <c r="I200" s="118">
        <v>1.8</v>
      </c>
    </row>
    <row r="201" spans="1:9" x14ac:dyDescent="0.25">
      <c r="A201" s="119" t="s">
        <v>18</v>
      </c>
      <c r="B201" s="119">
        <v>371</v>
      </c>
      <c r="C201" s="42" t="s">
        <v>53</v>
      </c>
      <c r="D201" s="120">
        <v>50</v>
      </c>
      <c r="E201" s="120">
        <v>0.7</v>
      </c>
      <c r="F201" s="120">
        <v>2.5</v>
      </c>
      <c r="G201" s="120">
        <v>2.9</v>
      </c>
      <c r="H201" s="120">
        <v>37</v>
      </c>
      <c r="I201" s="120">
        <v>0.2</v>
      </c>
    </row>
    <row r="202" spans="1:9" x14ac:dyDescent="0.25">
      <c r="A202" s="111" t="s">
        <v>18</v>
      </c>
      <c r="B202" s="111">
        <v>431</v>
      </c>
      <c r="C202" s="42" t="s">
        <v>42</v>
      </c>
      <c r="D202" s="110">
        <v>200</v>
      </c>
      <c r="E202" s="126">
        <v>0.3</v>
      </c>
      <c r="F202" s="126">
        <v>0.1</v>
      </c>
      <c r="G202" s="126">
        <v>15</v>
      </c>
      <c r="H202" s="126">
        <v>62</v>
      </c>
      <c r="I202" s="126">
        <v>3</v>
      </c>
    </row>
    <row r="203" spans="1:9" x14ac:dyDescent="0.25">
      <c r="A203" s="111" t="s">
        <v>19</v>
      </c>
      <c r="B203" s="111" t="s">
        <v>19</v>
      </c>
      <c r="C203" s="42" t="s">
        <v>381</v>
      </c>
      <c r="D203" s="110">
        <v>50</v>
      </c>
      <c r="E203" s="126">
        <v>2.9</v>
      </c>
      <c r="F203" s="126">
        <v>0.47</v>
      </c>
      <c r="G203" s="126">
        <v>22.2</v>
      </c>
      <c r="H203" s="126">
        <v>94.5</v>
      </c>
      <c r="I203" s="126">
        <v>0</v>
      </c>
    </row>
    <row r="204" spans="1:9" x14ac:dyDescent="0.25">
      <c r="A204" s="111" t="s">
        <v>19</v>
      </c>
      <c r="B204" s="111" t="s">
        <v>19</v>
      </c>
      <c r="C204" s="42" t="s">
        <v>382</v>
      </c>
      <c r="D204" s="110">
        <v>50</v>
      </c>
      <c r="E204" s="126">
        <v>2.2999999999999998</v>
      </c>
      <c r="F204" s="126">
        <v>1</v>
      </c>
      <c r="G204" s="126">
        <v>18</v>
      </c>
      <c r="H204" s="126">
        <v>91.7</v>
      </c>
      <c r="I204" s="126">
        <v>0</v>
      </c>
    </row>
    <row r="205" spans="1:9" x14ac:dyDescent="0.25">
      <c r="A205" s="30"/>
      <c r="B205" s="30"/>
      <c r="C205" s="30" t="s">
        <v>185</v>
      </c>
      <c r="D205" s="25">
        <f t="shared" ref="D205:H205" si="24">SUM(D198:D204)</f>
        <v>770</v>
      </c>
      <c r="E205" s="25">
        <f t="shared" si="24"/>
        <v>32.299999999999997</v>
      </c>
      <c r="F205" s="25">
        <f t="shared" si="24"/>
        <v>54.87</v>
      </c>
      <c r="G205" s="25">
        <f t="shared" si="24"/>
        <v>104.2</v>
      </c>
      <c r="H205" s="25">
        <f t="shared" si="24"/>
        <v>818.2</v>
      </c>
      <c r="I205" s="25">
        <f>SUM(I198:I204)</f>
        <v>9</v>
      </c>
    </row>
    <row r="206" spans="1:9" x14ac:dyDescent="0.25">
      <c r="A206" s="224" t="s">
        <v>12</v>
      </c>
      <c r="B206" s="224"/>
      <c r="C206" s="224"/>
      <c r="D206" s="224"/>
      <c r="E206" s="224"/>
      <c r="F206" s="224"/>
      <c r="G206" s="224"/>
      <c r="H206" s="224"/>
      <c r="I206" s="224"/>
    </row>
    <row r="207" spans="1:9" x14ac:dyDescent="0.25">
      <c r="A207" s="111" t="s">
        <v>18</v>
      </c>
      <c r="B207" s="111">
        <v>435</v>
      </c>
      <c r="C207" s="111" t="s">
        <v>361</v>
      </c>
      <c r="D207" s="110">
        <v>200</v>
      </c>
      <c r="E207" s="126">
        <v>6</v>
      </c>
      <c r="F207" s="126">
        <v>0.2</v>
      </c>
      <c r="G207" s="126">
        <v>8</v>
      </c>
      <c r="H207" s="126">
        <v>62</v>
      </c>
      <c r="I207" s="126">
        <v>2</v>
      </c>
    </row>
    <row r="208" spans="1:9" x14ac:dyDescent="0.25">
      <c r="A208" s="111" t="s">
        <v>19</v>
      </c>
      <c r="B208" s="111" t="s">
        <v>19</v>
      </c>
      <c r="C208" s="42" t="s">
        <v>372</v>
      </c>
      <c r="D208" s="120">
        <v>30</v>
      </c>
      <c r="E208" s="126">
        <v>2.5</v>
      </c>
      <c r="F208" s="126">
        <v>5</v>
      </c>
      <c r="G208" s="126">
        <v>11</v>
      </c>
      <c r="H208" s="126">
        <v>55</v>
      </c>
      <c r="I208" s="126">
        <v>1</v>
      </c>
    </row>
    <row r="209" spans="1:9" x14ac:dyDescent="0.25">
      <c r="A209" s="111"/>
      <c r="B209" s="111"/>
      <c r="C209" s="30" t="s">
        <v>185</v>
      </c>
      <c r="D209" s="25">
        <f t="shared" ref="D209:H209" si="25">SUM(D207:D208)</f>
        <v>230</v>
      </c>
      <c r="E209" s="25">
        <f t="shared" si="25"/>
        <v>8.5</v>
      </c>
      <c r="F209" s="25">
        <f t="shared" si="25"/>
        <v>5.2</v>
      </c>
      <c r="G209" s="25">
        <f t="shared" si="25"/>
        <v>19</v>
      </c>
      <c r="H209" s="25">
        <f t="shared" si="25"/>
        <v>117</v>
      </c>
      <c r="I209" s="25">
        <f>SUM(I207:I208)</f>
        <v>3</v>
      </c>
    </row>
    <row r="210" spans="1:9" x14ac:dyDescent="0.25">
      <c r="A210" s="111"/>
      <c r="B210" s="111"/>
      <c r="C210" s="30" t="s">
        <v>20</v>
      </c>
      <c r="D210" s="25"/>
      <c r="E210" s="25">
        <f t="shared" ref="E210:H210" si="26">SUM(E182+E191+E196+E205+E209)</f>
        <v>119.86</v>
      </c>
      <c r="F210" s="25">
        <f t="shared" si="26"/>
        <v>130.70999999999998</v>
      </c>
      <c r="G210" s="25">
        <f t="shared" si="26"/>
        <v>465.35</v>
      </c>
      <c r="H210" s="25">
        <f t="shared" si="26"/>
        <v>3244.3999999999996</v>
      </c>
      <c r="I210" s="25">
        <f>SUM(I182+I191+I196+I205+I209)</f>
        <v>75.2</v>
      </c>
    </row>
    <row r="211" spans="1:9" x14ac:dyDescent="0.25">
      <c r="A211" s="111"/>
      <c r="B211" s="111"/>
      <c r="C211" s="111" t="s">
        <v>213</v>
      </c>
      <c r="D211" s="110"/>
      <c r="E211" s="25">
        <v>1.01</v>
      </c>
      <c r="F211" s="25">
        <v>1.01</v>
      </c>
      <c r="G211" s="25">
        <v>4</v>
      </c>
      <c r="H211" s="126"/>
      <c r="I211" s="126"/>
    </row>
    <row r="212" spans="1:9" x14ac:dyDescent="0.25">
      <c r="A212" s="184"/>
      <c r="B212" s="192"/>
      <c r="C212" s="184"/>
      <c r="D212" s="142"/>
      <c r="E212" s="143" t="s">
        <v>326</v>
      </c>
      <c r="F212" s="142"/>
      <c r="G212" s="144">
        <f>SUM(E210*4/G210)</f>
        <v>1.0302782851617063</v>
      </c>
      <c r="H212" s="184"/>
      <c r="I212" s="184"/>
    </row>
    <row r="213" spans="1:9" x14ac:dyDescent="0.25">
      <c r="A213" s="184"/>
      <c r="B213" s="184"/>
      <c r="C213" s="184"/>
      <c r="D213" s="184"/>
      <c r="E213" s="184"/>
      <c r="F213" s="184"/>
      <c r="G213" s="184"/>
      <c r="H213" s="184"/>
      <c r="I213" s="184"/>
    </row>
    <row r="214" spans="1:9" ht="34.5" customHeight="1" x14ac:dyDescent="0.25">
      <c r="A214" s="184"/>
      <c r="B214" s="184"/>
      <c r="C214" s="184"/>
      <c r="D214" s="184"/>
      <c r="E214" s="184"/>
      <c r="F214" s="184"/>
      <c r="G214" s="184"/>
      <c r="H214" s="184"/>
      <c r="I214" s="184"/>
    </row>
    <row r="215" spans="1:9" x14ac:dyDescent="0.25">
      <c r="A215" s="229" t="s">
        <v>393</v>
      </c>
      <c r="B215" s="229"/>
      <c r="C215" s="229"/>
      <c r="D215" s="229"/>
      <c r="E215" s="229"/>
      <c r="F215" s="229"/>
      <c r="G215" s="229"/>
      <c r="H215" s="229"/>
      <c r="I215" s="229"/>
    </row>
    <row r="216" spans="1:9" x14ac:dyDescent="0.25">
      <c r="A216" s="214" t="s">
        <v>181</v>
      </c>
      <c r="B216" s="214" t="s">
        <v>13</v>
      </c>
      <c r="C216" s="216" t="s">
        <v>192</v>
      </c>
      <c r="D216" s="218" t="s">
        <v>2</v>
      </c>
      <c r="E216" s="220" t="s">
        <v>3</v>
      </c>
      <c r="F216" s="220"/>
      <c r="G216" s="220"/>
      <c r="H216" s="220" t="s">
        <v>4</v>
      </c>
      <c r="I216" s="218" t="s">
        <v>182</v>
      </c>
    </row>
    <row r="217" spans="1:9" x14ac:dyDescent="0.25">
      <c r="A217" s="215"/>
      <c r="B217" s="215"/>
      <c r="C217" s="217"/>
      <c r="D217" s="219"/>
      <c r="E217" s="175" t="s">
        <v>14</v>
      </c>
      <c r="F217" s="175" t="s">
        <v>15</v>
      </c>
      <c r="G217" s="175" t="s">
        <v>16</v>
      </c>
      <c r="H217" s="220"/>
      <c r="I217" s="221"/>
    </row>
    <row r="218" spans="1:9" x14ac:dyDescent="0.25">
      <c r="A218" s="230" t="s">
        <v>5</v>
      </c>
      <c r="B218" s="230"/>
      <c r="C218" s="230"/>
      <c r="D218" s="230"/>
      <c r="E218" s="230"/>
      <c r="F218" s="230"/>
      <c r="G218" s="230"/>
      <c r="H218" s="230"/>
      <c r="I218" s="230"/>
    </row>
    <row r="219" spans="1:9" x14ac:dyDescent="0.25">
      <c r="A219" s="111" t="s">
        <v>18</v>
      </c>
      <c r="B219" s="111">
        <v>13</v>
      </c>
      <c r="C219" s="178" t="s">
        <v>352</v>
      </c>
      <c r="D219" s="110">
        <v>10</v>
      </c>
      <c r="E219" s="126">
        <v>0.1</v>
      </c>
      <c r="F219" s="126">
        <v>8.3000000000000007</v>
      </c>
      <c r="G219" s="126">
        <v>0.1</v>
      </c>
      <c r="H219" s="126">
        <v>75</v>
      </c>
      <c r="I219" s="126">
        <v>0</v>
      </c>
    </row>
    <row r="220" spans="1:9" x14ac:dyDescent="0.25">
      <c r="A220" s="111" t="s">
        <v>19</v>
      </c>
      <c r="B220" s="111" t="s">
        <v>19</v>
      </c>
      <c r="C220" s="178" t="s">
        <v>316</v>
      </c>
      <c r="D220" s="110">
        <v>50</v>
      </c>
      <c r="E220" s="66">
        <v>1.8</v>
      </c>
      <c r="F220" s="66">
        <v>0.05</v>
      </c>
      <c r="G220" s="66">
        <v>4.9000000000000004</v>
      </c>
      <c r="H220" s="66">
        <v>27</v>
      </c>
      <c r="I220" s="66">
        <v>2</v>
      </c>
    </row>
    <row r="221" spans="1:9" x14ac:dyDescent="0.25">
      <c r="A221" s="111" t="s">
        <v>18</v>
      </c>
      <c r="B221" s="106">
        <v>214</v>
      </c>
      <c r="C221" s="178" t="s">
        <v>26</v>
      </c>
      <c r="D221" s="110">
        <v>100</v>
      </c>
      <c r="E221" s="66">
        <v>10.6</v>
      </c>
      <c r="F221" s="66">
        <v>17.5</v>
      </c>
      <c r="G221" s="66">
        <v>18</v>
      </c>
      <c r="H221" s="66">
        <v>208</v>
      </c>
      <c r="I221" s="66">
        <v>0</v>
      </c>
    </row>
    <row r="222" spans="1:9" x14ac:dyDescent="0.25">
      <c r="A222" s="111" t="s">
        <v>18</v>
      </c>
      <c r="B222" s="111">
        <v>254</v>
      </c>
      <c r="C222" s="111" t="s">
        <v>10</v>
      </c>
      <c r="D222" s="110">
        <v>60</v>
      </c>
      <c r="E222" s="110">
        <v>6.72</v>
      </c>
      <c r="F222" s="110">
        <v>14.64</v>
      </c>
      <c r="G222" s="110">
        <v>0.2</v>
      </c>
      <c r="H222" s="110">
        <v>159</v>
      </c>
      <c r="I222" s="110">
        <v>0</v>
      </c>
    </row>
    <row r="223" spans="1:9" x14ac:dyDescent="0.25">
      <c r="A223" s="111" t="s">
        <v>18</v>
      </c>
      <c r="B223" s="111">
        <v>433</v>
      </c>
      <c r="C223" s="42" t="s">
        <v>21</v>
      </c>
      <c r="D223" s="126">
        <v>200</v>
      </c>
      <c r="E223" s="126">
        <v>2.9</v>
      </c>
      <c r="F223" s="126">
        <v>2.5</v>
      </c>
      <c r="G223" s="126">
        <v>24.8</v>
      </c>
      <c r="H223" s="126">
        <v>134</v>
      </c>
      <c r="I223" s="126">
        <v>1</v>
      </c>
    </row>
    <row r="224" spans="1:9" x14ac:dyDescent="0.25">
      <c r="A224" s="111" t="s">
        <v>19</v>
      </c>
      <c r="B224" s="111" t="s">
        <v>19</v>
      </c>
      <c r="C224" s="42" t="s">
        <v>382</v>
      </c>
      <c r="D224" s="110">
        <v>100</v>
      </c>
      <c r="E224" s="126">
        <v>7.5</v>
      </c>
      <c r="F224" s="126">
        <v>2.9</v>
      </c>
      <c r="G224" s="126">
        <v>51.4</v>
      </c>
      <c r="H224" s="126">
        <v>262</v>
      </c>
      <c r="I224" s="126">
        <v>0</v>
      </c>
    </row>
    <row r="225" spans="1:9" x14ac:dyDescent="0.25">
      <c r="A225" s="30"/>
      <c r="B225" s="30"/>
      <c r="C225" s="30" t="s">
        <v>185</v>
      </c>
      <c r="D225" s="25">
        <f t="shared" ref="D225:I225" si="27">SUM(D219:D224)</f>
        <v>520</v>
      </c>
      <c r="E225" s="25">
        <f t="shared" si="27"/>
        <v>29.619999999999997</v>
      </c>
      <c r="F225" s="25">
        <f t="shared" si="27"/>
        <v>45.89</v>
      </c>
      <c r="G225" s="25">
        <f t="shared" si="27"/>
        <v>99.4</v>
      </c>
      <c r="H225" s="25">
        <f t="shared" si="27"/>
        <v>865</v>
      </c>
      <c r="I225" s="25">
        <f t="shared" si="27"/>
        <v>3</v>
      </c>
    </row>
    <row r="226" spans="1:9" x14ac:dyDescent="0.25">
      <c r="A226" s="224" t="s">
        <v>6</v>
      </c>
      <c r="B226" s="224"/>
      <c r="C226" s="224"/>
      <c r="D226" s="224"/>
      <c r="E226" s="224"/>
      <c r="F226" s="224"/>
      <c r="G226" s="224"/>
      <c r="H226" s="224"/>
      <c r="I226" s="224"/>
    </row>
    <row r="227" spans="1:9" x14ac:dyDescent="0.25">
      <c r="A227" s="111" t="s">
        <v>19</v>
      </c>
      <c r="B227" s="111" t="s">
        <v>19</v>
      </c>
      <c r="C227" s="111" t="s">
        <v>341</v>
      </c>
      <c r="D227" s="110">
        <v>50</v>
      </c>
      <c r="E227" s="110">
        <v>0.85</v>
      </c>
      <c r="F227" s="110">
        <v>0.15</v>
      </c>
      <c r="G227" s="110">
        <v>5</v>
      </c>
      <c r="H227" s="110">
        <v>13</v>
      </c>
      <c r="I227" s="110">
        <v>13</v>
      </c>
    </row>
    <row r="228" spans="1:9" ht="30" x14ac:dyDescent="0.25">
      <c r="A228" s="111" t="s">
        <v>18</v>
      </c>
      <c r="B228" s="111" t="s">
        <v>115</v>
      </c>
      <c r="C228" s="42" t="s">
        <v>215</v>
      </c>
      <c r="D228" s="110">
        <v>310</v>
      </c>
      <c r="E228" s="126">
        <v>13.2</v>
      </c>
      <c r="F228" s="126">
        <v>5.6</v>
      </c>
      <c r="G228" s="126">
        <v>34.5</v>
      </c>
      <c r="H228" s="126">
        <v>200</v>
      </c>
      <c r="I228" s="126">
        <v>0</v>
      </c>
    </row>
    <row r="229" spans="1:9" x14ac:dyDescent="0.25">
      <c r="A229" s="111" t="s">
        <v>18</v>
      </c>
      <c r="B229" s="111">
        <v>312</v>
      </c>
      <c r="C229" s="42" t="s">
        <v>175</v>
      </c>
      <c r="D229" s="110">
        <v>170</v>
      </c>
      <c r="E229" s="126">
        <v>15.6</v>
      </c>
      <c r="F229" s="126">
        <v>17.3</v>
      </c>
      <c r="G229" s="126">
        <v>15.4</v>
      </c>
      <c r="H229" s="126">
        <v>270</v>
      </c>
      <c r="I229" s="126">
        <v>0</v>
      </c>
    </row>
    <row r="230" spans="1:9" x14ac:dyDescent="0.25">
      <c r="A230" s="111" t="s">
        <v>18</v>
      </c>
      <c r="B230" s="111">
        <v>141</v>
      </c>
      <c r="C230" s="42" t="s">
        <v>22</v>
      </c>
      <c r="D230" s="110">
        <v>260</v>
      </c>
      <c r="E230" s="110">
        <v>5.6</v>
      </c>
      <c r="F230" s="110">
        <v>4.8</v>
      </c>
      <c r="G230" s="110">
        <v>21</v>
      </c>
      <c r="H230" s="110">
        <v>193</v>
      </c>
      <c r="I230" s="110">
        <v>0</v>
      </c>
    </row>
    <row r="231" spans="1:9" x14ac:dyDescent="0.25">
      <c r="A231" s="111" t="s">
        <v>18</v>
      </c>
      <c r="B231" s="111">
        <v>401</v>
      </c>
      <c r="C231" s="42" t="s">
        <v>336</v>
      </c>
      <c r="D231" s="110">
        <v>200</v>
      </c>
      <c r="E231" s="66">
        <v>0.2</v>
      </c>
      <c r="F231" s="66">
        <v>0.1</v>
      </c>
      <c r="G231" s="66">
        <v>28.1</v>
      </c>
      <c r="H231" s="66">
        <v>115</v>
      </c>
      <c r="I231" s="66">
        <v>25</v>
      </c>
    </row>
    <row r="232" spans="1:9" x14ac:dyDescent="0.25">
      <c r="A232" s="111" t="s">
        <v>19</v>
      </c>
      <c r="B232" s="111" t="s">
        <v>19</v>
      </c>
      <c r="C232" s="42" t="s">
        <v>381</v>
      </c>
      <c r="D232" s="110">
        <v>100</v>
      </c>
      <c r="E232" s="126">
        <v>5.86</v>
      </c>
      <c r="F232" s="126">
        <v>0.94</v>
      </c>
      <c r="G232" s="126">
        <v>44.4</v>
      </c>
      <c r="H232" s="126">
        <v>189</v>
      </c>
      <c r="I232" s="126">
        <v>0</v>
      </c>
    </row>
    <row r="233" spans="1:9" x14ac:dyDescent="0.25">
      <c r="A233" s="111" t="s">
        <v>19</v>
      </c>
      <c r="B233" s="111" t="s">
        <v>19</v>
      </c>
      <c r="C233" s="42" t="s">
        <v>382</v>
      </c>
      <c r="D233" s="110">
        <v>50</v>
      </c>
      <c r="E233" s="126">
        <v>3.25</v>
      </c>
      <c r="F233" s="126">
        <v>1.45</v>
      </c>
      <c r="G233" s="126">
        <v>25.7</v>
      </c>
      <c r="H233" s="126">
        <v>131</v>
      </c>
      <c r="I233" s="126">
        <v>0</v>
      </c>
    </row>
    <row r="234" spans="1:9" x14ac:dyDescent="0.25">
      <c r="A234" s="30"/>
      <c r="B234" s="30"/>
      <c r="C234" s="30" t="s">
        <v>185</v>
      </c>
      <c r="D234" s="25">
        <f t="shared" ref="D234:H234" si="28">SUM(D227:D233)</f>
        <v>1140</v>
      </c>
      <c r="E234" s="25">
        <f t="shared" si="28"/>
        <v>44.56</v>
      </c>
      <c r="F234" s="25">
        <f t="shared" si="28"/>
        <v>30.340000000000003</v>
      </c>
      <c r="G234" s="25">
        <f t="shared" si="28"/>
        <v>174.1</v>
      </c>
      <c r="H234" s="25">
        <f t="shared" si="28"/>
        <v>1111</v>
      </c>
      <c r="I234" s="25">
        <f>SUM(I227:I233)</f>
        <v>38</v>
      </c>
    </row>
    <row r="235" spans="1:9" x14ac:dyDescent="0.25">
      <c r="A235" s="224" t="s">
        <v>8</v>
      </c>
      <c r="B235" s="224"/>
      <c r="C235" s="224"/>
      <c r="D235" s="224"/>
      <c r="E235" s="224"/>
      <c r="F235" s="224"/>
      <c r="G235" s="224"/>
      <c r="H235" s="224"/>
      <c r="I235" s="224"/>
    </row>
    <row r="236" spans="1:9" x14ac:dyDescent="0.25">
      <c r="A236" s="119" t="s">
        <v>18</v>
      </c>
      <c r="B236" s="119">
        <v>225</v>
      </c>
      <c r="C236" s="42" t="s">
        <v>147</v>
      </c>
      <c r="D236" s="120">
        <v>170</v>
      </c>
      <c r="E236" s="120">
        <v>15</v>
      </c>
      <c r="F236" s="120">
        <v>9</v>
      </c>
      <c r="G236" s="120">
        <v>25</v>
      </c>
      <c r="H236" s="120">
        <v>230</v>
      </c>
      <c r="I236" s="120">
        <v>0</v>
      </c>
    </row>
    <row r="237" spans="1:9" x14ac:dyDescent="0.25">
      <c r="A237" s="111" t="s">
        <v>19</v>
      </c>
      <c r="B237" s="111" t="s">
        <v>19</v>
      </c>
      <c r="C237" s="178" t="s">
        <v>373</v>
      </c>
      <c r="D237" s="110">
        <v>200</v>
      </c>
      <c r="E237" s="126">
        <v>6.1</v>
      </c>
      <c r="F237" s="126">
        <v>5.3</v>
      </c>
      <c r="G237" s="126">
        <v>10.1</v>
      </c>
      <c r="H237" s="126">
        <v>113</v>
      </c>
      <c r="I237" s="126">
        <v>3</v>
      </c>
    </row>
    <row r="238" spans="1:9" x14ac:dyDescent="0.25">
      <c r="A238" s="111" t="s">
        <v>319</v>
      </c>
      <c r="B238" s="111">
        <v>458</v>
      </c>
      <c r="C238" s="42" t="s">
        <v>98</v>
      </c>
      <c r="D238" s="110">
        <v>270</v>
      </c>
      <c r="E238" s="126">
        <v>0.9</v>
      </c>
      <c r="F238" s="126">
        <v>0.9</v>
      </c>
      <c r="G238" s="126">
        <v>25</v>
      </c>
      <c r="H238" s="126">
        <v>108</v>
      </c>
      <c r="I238" s="126">
        <v>12.6</v>
      </c>
    </row>
    <row r="239" spans="1:9" x14ac:dyDescent="0.25">
      <c r="A239" s="30"/>
      <c r="B239" s="30"/>
      <c r="C239" s="30" t="s">
        <v>185</v>
      </c>
      <c r="D239" s="25">
        <f t="shared" ref="D239:I239" si="29">SUM(D236:D238)</f>
        <v>640</v>
      </c>
      <c r="E239" s="25">
        <f t="shared" si="29"/>
        <v>22</v>
      </c>
      <c r="F239" s="25">
        <f t="shared" si="29"/>
        <v>15.200000000000001</v>
      </c>
      <c r="G239" s="25">
        <f t="shared" si="29"/>
        <v>60.1</v>
      </c>
      <c r="H239" s="25">
        <f t="shared" si="29"/>
        <v>451</v>
      </c>
      <c r="I239" s="25">
        <f t="shared" si="29"/>
        <v>15.6</v>
      </c>
    </row>
    <row r="240" spans="1:9" x14ac:dyDescent="0.25">
      <c r="A240" s="222" t="s">
        <v>9</v>
      </c>
      <c r="B240" s="223"/>
      <c r="C240" s="223"/>
      <c r="D240" s="223"/>
      <c r="E240" s="223"/>
      <c r="F240" s="223"/>
      <c r="G240" s="223"/>
      <c r="H240" s="223"/>
      <c r="I240" s="223"/>
    </row>
    <row r="241" spans="1:9" x14ac:dyDescent="0.25">
      <c r="A241" s="325" t="s">
        <v>18</v>
      </c>
      <c r="B241" s="111">
        <v>13</v>
      </c>
      <c r="C241" s="178" t="s">
        <v>352</v>
      </c>
      <c r="D241" s="110">
        <v>10</v>
      </c>
      <c r="E241" s="126">
        <v>0.1</v>
      </c>
      <c r="F241" s="126">
        <v>8.3000000000000007</v>
      </c>
      <c r="G241" s="126">
        <v>0.1</v>
      </c>
      <c r="H241" s="126">
        <v>75</v>
      </c>
      <c r="I241" s="126">
        <v>0</v>
      </c>
    </row>
    <row r="242" spans="1:9" ht="31.5" customHeight="1" x14ac:dyDescent="0.25">
      <c r="A242" s="325" t="s">
        <v>18</v>
      </c>
      <c r="B242" s="111">
        <v>28</v>
      </c>
      <c r="C242" s="42" t="s">
        <v>438</v>
      </c>
      <c r="D242" s="118">
        <v>100</v>
      </c>
      <c r="E242" s="118">
        <v>1</v>
      </c>
      <c r="F242" s="118">
        <v>0.08</v>
      </c>
      <c r="G242" s="118">
        <v>6</v>
      </c>
      <c r="H242" s="118">
        <v>32</v>
      </c>
      <c r="I242" s="118">
        <v>5</v>
      </c>
    </row>
    <row r="243" spans="1:9" x14ac:dyDescent="0.25">
      <c r="A243" s="111" t="s">
        <v>18</v>
      </c>
      <c r="B243" s="111">
        <v>248</v>
      </c>
      <c r="C243" s="42" t="s">
        <v>103</v>
      </c>
      <c r="D243" s="110">
        <v>120</v>
      </c>
      <c r="E243" s="126">
        <v>12</v>
      </c>
      <c r="F243" s="126">
        <v>3.6</v>
      </c>
      <c r="G243" s="126">
        <v>5.6</v>
      </c>
      <c r="H243" s="126">
        <v>105</v>
      </c>
      <c r="I243" s="126">
        <v>0</v>
      </c>
    </row>
    <row r="244" spans="1:9" x14ac:dyDescent="0.25">
      <c r="A244" s="111" t="s">
        <v>18</v>
      </c>
      <c r="B244" s="111">
        <v>334</v>
      </c>
      <c r="C244" s="42" t="s">
        <v>69</v>
      </c>
      <c r="D244" s="110">
        <v>220</v>
      </c>
      <c r="E244" s="126">
        <v>8.3000000000000007</v>
      </c>
      <c r="F244" s="126">
        <v>5.9</v>
      </c>
      <c r="G244" s="126">
        <v>22</v>
      </c>
      <c r="H244" s="126">
        <v>202.7</v>
      </c>
      <c r="I244" s="126">
        <v>28</v>
      </c>
    </row>
    <row r="245" spans="1:9" x14ac:dyDescent="0.25">
      <c r="A245" s="111" t="s">
        <v>18</v>
      </c>
      <c r="B245" s="111">
        <v>430</v>
      </c>
      <c r="C245" s="42" t="s">
        <v>11</v>
      </c>
      <c r="D245" s="110">
        <v>200</v>
      </c>
      <c r="E245" s="126">
        <v>0.2</v>
      </c>
      <c r="F245" s="126">
        <v>0.1</v>
      </c>
      <c r="G245" s="126">
        <v>14</v>
      </c>
      <c r="H245" s="126">
        <v>55</v>
      </c>
      <c r="I245" s="126">
        <v>0</v>
      </c>
    </row>
    <row r="246" spans="1:9" x14ac:dyDescent="0.25">
      <c r="A246" s="111" t="s">
        <v>19</v>
      </c>
      <c r="B246" s="111" t="s">
        <v>19</v>
      </c>
      <c r="C246" s="42" t="s">
        <v>381</v>
      </c>
      <c r="D246" s="110">
        <v>50</v>
      </c>
      <c r="E246" s="126">
        <v>2.9</v>
      </c>
      <c r="F246" s="126">
        <v>0.47</v>
      </c>
      <c r="G246" s="126">
        <v>22.2</v>
      </c>
      <c r="H246" s="126">
        <v>94.5</v>
      </c>
      <c r="I246" s="126">
        <v>0</v>
      </c>
    </row>
    <row r="247" spans="1:9" x14ac:dyDescent="0.25">
      <c r="A247" s="111" t="s">
        <v>19</v>
      </c>
      <c r="B247" s="111" t="s">
        <v>19</v>
      </c>
      <c r="C247" s="42" t="s">
        <v>382</v>
      </c>
      <c r="D247" s="110">
        <v>50</v>
      </c>
      <c r="E247" s="126">
        <v>7.5</v>
      </c>
      <c r="F247" s="126">
        <v>2.9</v>
      </c>
      <c r="G247" s="126">
        <v>51.4</v>
      </c>
      <c r="H247" s="126">
        <v>262</v>
      </c>
      <c r="I247" s="126">
        <v>0</v>
      </c>
    </row>
    <row r="248" spans="1:9" x14ac:dyDescent="0.25">
      <c r="A248" s="30"/>
      <c r="B248" s="30"/>
      <c r="C248" s="30" t="s">
        <v>185</v>
      </c>
      <c r="D248" s="25">
        <f t="shared" ref="D248:H248" si="30">SUM(D241:D247)</f>
        <v>750</v>
      </c>
      <c r="E248" s="25">
        <f t="shared" si="30"/>
        <v>31.999999999999996</v>
      </c>
      <c r="F248" s="25">
        <f t="shared" si="30"/>
        <v>21.35</v>
      </c>
      <c r="G248" s="25">
        <f t="shared" si="30"/>
        <v>121.30000000000001</v>
      </c>
      <c r="H248" s="25">
        <f t="shared" si="30"/>
        <v>826.2</v>
      </c>
      <c r="I248" s="25">
        <f>SUM(I241:I247)</f>
        <v>33</v>
      </c>
    </row>
    <row r="249" spans="1:9" x14ac:dyDescent="0.25">
      <c r="A249" s="224" t="s">
        <v>12</v>
      </c>
      <c r="B249" s="224"/>
      <c r="C249" s="224"/>
      <c r="D249" s="224"/>
      <c r="E249" s="224"/>
      <c r="F249" s="224"/>
      <c r="G249" s="224"/>
      <c r="H249" s="224"/>
      <c r="I249" s="224"/>
    </row>
    <row r="250" spans="1:9" ht="30" x14ac:dyDescent="0.25">
      <c r="A250" s="111" t="s">
        <v>18</v>
      </c>
      <c r="B250" s="111">
        <v>442</v>
      </c>
      <c r="C250" s="178" t="s">
        <v>370</v>
      </c>
      <c r="D250" s="110">
        <v>200</v>
      </c>
      <c r="E250" s="110">
        <v>0.5</v>
      </c>
      <c r="F250" s="110">
        <v>0.1</v>
      </c>
      <c r="G250" s="110">
        <v>9.9</v>
      </c>
      <c r="H250" s="110">
        <v>43</v>
      </c>
      <c r="I250" s="110">
        <v>2</v>
      </c>
    </row>
    <row r="251" spans="1:9" x14ac:dyDescent="0.25">
      <c r="A251" s="111" t="s">
        <v>19</v>
      </c>
      <c r="B251" s="111" t="s">
        <v>19</v>
      </c>
      <c r="C251" s="111" t="s">
        <v>402</v>
      </c>
      <c r="D251" s="110">
        <v>60</v>
      </c>
      <c r="E251" s="126">
        <v>0.5</v>
      </c>
      <c r="F251" s="126">
        <v>2</v>
      </c>
      <c r="G251" s="126">
        <v>15</v>
      </c>
      <c r="H251" s="126">
        <v>123</v>
      </c>
      <c r="I251" s="126">
        <v>0</v>
      </c>
    </row>
    <row r="252" spans="1:9" x14ac:dyDescent="0.25">
      <c r="A252" s="111"/>
      <c r="B252" s="111"/>
      <c r="C252" s="30" t="s">
        <v>185</v>
      </c>
      <c r="D252" s="25">
        <f t="shared" ref="D252:H252" si="31">SUM(D250:D251)</f>
        <v>260</v>
      </c>
      <c r="E252" s="25">
        <f t="shared" si="31"/>
        <v>1</v>
      </c>
      <c r="F252" s="25">
        <f t="shared" si="31"/>
        <v>2.1</v>
      </c>
      <c r="G252" s="25">
        <f t="shared" si="31"/>
        <v>24.9</v>
      </c>
      <c r="H252" s="25">
        <f t="shared" si="31"/>
        <v>166</v>
      </c>
      <c r="I252" s="25">
        <f>SUM(I250:I251)</f>
        <v>2</v>
      </c>
    </row>
    <row r="253" spans="1:9" x14ac:dyDescent="0.25">
      <c r="A253" s="111"/>
      <c r="B253" s="111"/>
      <c r="C253" s="30" t="s">
        <v>20</v>
      </c>
      <c r="D253" s="26"/>
      <c r="E253" s="25">
        <f>SUM(E225+E234+E239+E248+E252-2-5)</f>
        <v>122.18</v>
      </c>
      <c r="F253" s="25">
        <f>SUM(F225+F234+F239+F248+F252)</f>
        <v>114.88</v>
      </c>
      <c r="G253" s="25">
        <f>SUM(G225+G234+G239+G248+G252)</f>
        <v>479.8</v>
      </c>
      <c r="H253" s="25">
        <f>SUM(H225+H234+H239+H248+H252)</f>
        <v>3419.2</v>
      </c>
      <c r="I253" s="25">
        <f>SUM(I225+I234+I239+I248+I252)</f>
        <v>91.6</v>
      </c>
    </row>
    <row r="254" spans="1:9" x14ac:dyDescent="0.25">
      <c r="A254" s="29"/>
      <c r="B254" s="28"/>
      <c r="C254" s="29" t="s">
        <v>141</v>
      </c>
      <c r="D254" s="26"/>
      <c r="E254" s="29">
        <v>1</v>
      </c>
      <c r="F254" s="29">
        <v>1</v>
      </c>
      <c r="G254" s="29">
        <v>4</v>
      </c>
      <c r="H254" s="29"/>
      <c r="I254" s="29"/>
    </row>
    <row r="255" spans="1:9" x14ac:dyDescent="0.25">
      <c r="A255" s="184"/>
      <c r="B255" s="192"/>
      <c r="C255" s="184"/>
      <c r="D255" s="142"/>
      <c r="E255" s="143" t="s">
        <v>326</v>
      </c>
      <c r="F255" s="142"/>
      <c r="G255" s="144">
        <f>SUM(E253*4/G253)</f>
        <v>1.018591079616507</v>
      </c>
      <c r="H255" s="184"/>
      <c r="I255" s="184"/>
    </row>
    <row r="256" spans="1:9" x14ac:dyDescent="0.25">
      <c r="A256" s="184"/>
      <c r="B256" s="184"/>
      <c r="C256" s="184"/>
      <c r="D256" s="184"/>
      <c r="E256" s="184"/>
      <c r="F256" s="184"/>
      <c r="G256" s="184"/>
      <c r="H256" s="184"/>
      <c r="I256" s="184"/>
    </row>
    <row r="257" spans="1:9" ht="32.25" customHeight="1" x14ac:dyDescent="0.25">
      <c r="A257" s="184"/>
      <c r="B257" s="184"/>
      <c r="C257" s="184"/>
      <c r="D257" s="184"/>
      <c r="E257" s="184"/>
      <c r="F257" s="184"/>
      <c r="G257" s="184"/>
      <c r="H257" s="184"/>
      <c r="I257" s="184"/>
    </row>
    <row r="258" spans="1:9" x14ac:dyDescent="0.25">
      <c r="A258" s="213" t="s">
        <v>394</v>
      </c>
      <c r="B258" s="213"/>
      <c r="C258" s="213"/>
      <c r="D258" s="213"/>
      <c r="E258" s="213"/>
      <c r="F258" s="213"/>
      <c r="G258" s="213"/>
      <c r="H258" s="213"/>
      <c r="I258" s="213"/>
    </row>
    <row r="259" spans="1:9" x14ac:dyDescent="0.25">
      <c r="A259" s="214" t="s">
        <v>181</v>
      </c>
      <c r="B259" s="214" t="s">
        <v>13</v>
      </c>
      <c r="C259" s="225" t="s">
        <v>192</v>
      </c>
      <c r="D259" s="218" t="s">
        <v>2</v>
      </c>
      <c r="E259" s="220" t="s">
        <v>3</v>
      </c>
      <c r="F259" s="220"/>
      <c r="G259" s="220"/>
      <c r="H259" s="220" t="s">
        <v>4</v>
      </c>
      <c r="I259" s="218" t="s">
        <v>182</v>
      </c>
    </row>
    <row r="260" spans="1:9" x14ac:dyDescent="0.25">
      <c r="A260" s="215"/>
      <c r="B260" s="215"/>
      <c r="C260" s="226"/>
      <c r="D260" s="219"/>
      <c r="E260" s="175" t="s">
        <v>14</v>
      </c>
      <c r="F260" s="175" t="s">
        <v>15</v>
      </c>
      <c r="G260" s="175" t="s">
        <v>16</v>
      </c>
      <c r="H260" s="220"/>
      <c r="I260" s="221"/>
    </row>
    <row r="261" spans="1:9" x14ac:dyDescent="0.25">
      <c r="A261" s="224" t="s">
        <v>5</v>
      </c>
      <c r="B261" s="224"/>
      <c r="C261" s="224"/>
      <c r="D261" s="224"/>
      <c r="E261" s="224"/>
      <c r="F261" s="224"/>
      <c r="G261" s="224"/>
      <c r="H261" s="224"/>
      <c r="I261" s="224"/>
    </row>
    <row r="262" spans="1:9" x14ac:dyDescent="0.25">
      <c r="A262" s="111" t="s">
        <v>18</v>
      </c>
      <c r="B262" s="111">
        <v>9</v>
      </c>
      <c r="C262" s="111" t="s">
        <v>365</v>
      </c>
      <c r="D262" s="118">
        <v>60</v>
      </c>
      <c r="E262" s="118">
        <v>6.8</v>
      </c>
      <c r="F262" s="118">
        <v>14.4</v>
      </c>
      <c r="G262" s="118">
        <v>14.8</v>
      </c>
      <c r="H262" s="118">
        <v>216</v>
      </c>
      <c r="I262" s="118">
        <v>0</v>
      </c>
    </row>
    <row r="263" spans="1:9" x14ac:dyDescent="0.25">
      <c r="A263" s="111" t="s">
        <v>18</v>
      </c>
      <c r="B263" s="111">
        <v>189</v>
      </c>
      <c r="C263" s="42" t="s">
        <v>40</v>
      </c>
      <c r="D263" s="185">
        <v>255</v>
      </c>
      <c r="E263" s="126">
        <v>7.7</v>
      </c>
      <c r="F263" s="126">
        <v>7.9</v>
      </c>
      <c r="G263" s="126">
        <v>34.5</v>
      </c>
      <c r="H263" s="126">
        <v>262</v>
      </c>
      <c r="I263" s="126">
        <v>1.7</v>
      </c>
    </row>
    <row r="264" spans="1:9" x14ac:dyDescent="0.25">
      <c r="A264" s="111" t="s">
        <v>18</v>
      </c>
      <c r="B264" s="111">
        <v>432</v>
      </c>
      <c r="C264" s="42" t="s">
        <v>39</v>
      </c>
      <c r="D264" s="110">
        <v>200</v>
      </c>
      <c r="E264" s="126">
        <v>1.5</v>
      </c>
      <c r="F264" s="126">
        <v>1.3</v>
      </c>
      <c r="G264" s="126">
        <v>22.4</v>
      </c>
      <c r="H264" s="126">
        <v>107</v>
      </c>
      <c r="I264" s="126">
        <v>1</v>
      </c>
    </row>
    <row r="265" spans="1:9" x14ac:dyDescent="0.25">
      <c r="A265" s="111"/>
      <c r="B265" s="111"/>
      <c r="C265" s="30" t="s">
        <v>185</v>
      </c>
      <c r="D265" s="25">
        <v>515</v>
      </c>
      <c r="E265" s="25">
        <f>SUM(E262:E264)</f>
        <v>16</v>
      </c>
      <c r="F265" s="25">
        <f>SUM(F262:F264)</f>
        <v>23.6</v>
      </c>
      <c r="G265" s="25">
        <f>SUM(G262:G264)</f>
        <v>71.699999999999989</v>
      </c>
      <c r="H265" s="25">
        <f>SUM(H262:H264)</f>
        <v>585</v>
      </c>
      <c r="I265" s="25">
        <f>SUM(I262:I264)</f>
        <v>2.7</v>
      </c>
    </row>
    <row r="266" spans="1:9" x14ac:dyDescent="0.25">
      <c r="A266" s="224" t="s">
        <v>106</v>
      </c>
      <c r="B266" s="224"/>
      <c r="C266" s="224"/>
      <c r="D266" s="224"/>
      <c r="E266" s="224"/>
      <c r="F266" s="224"/>
      <c r="G266" s="224"/>
      <c r="H266" s="224"/>
      <c r="I266" s="224"/>
    </row>
    <row r="267" spans="1:9" x14ac:dyDescent="0.25">
      <c r="A267" s="111" t="s">
        <v>19</v>
      </c>
      <c r="B267" s="111" t="s">
        <v>19</v>
      </c>
      <c r="C267" s="178" t="s">
        <v>373</v>
      </c>
      <c r="D267" s="110">
        <v>200</v>
      </c>
      <c r="E267" s="25">
        <v>6.1</v>
      </c>
      <c r="F267" s="25">
        <v>5.3</v>
      </c>
      <c r="G267" s="25">
        <v>10.1</v>
      </c>
      <c r="H267" s="25">
        <v>113</v>
      </c>
      <c r="I267" s="25">
        <v>3</v>
      </c>
    </row>
    <row r="268" spans="1:9" x14ac:dyDescent="0.25">
      <c r="A268" s="222" t="s">
        <v>6</v>
      </c>
      <c r="B268" s="223"/>
      <c r="C268" s="223"/>
      <c r="D268" s="223"/>
      <c r="E268" s="223"/>
      <c r="F268" s="223"/>
      <c r="G268" s="223"/>
      <c r="H268" s="223"/>
      <c r="I268" s="231"/>
    </row>
    <row r="269" spans="1:9" x14ac:dyDescent="0.25">
      <c r="A269" s="171" t="s">
        <v>19</v>
      </c>
      <c r="B269" s="171" t="s">
        <v>19</v>
      </c>
      <c r="C269" s="171" t="s">
        <v>313</v>
      </c>
      <c r="D269" s="203">
        <v>100</v>
      </c>
      <c r="E269" s="203">
        <v>0.8</v>
      </c>
      <c r="F269" s="203">
        <v>0.1</v>
      </c>
      <c r="G269" s="203">
        <v>2.5</v>
      </c>
      <c r="H269" s="203">
        <v>13.9</v>
      </c>
      <c r="I269" s="203">
        <v>10</v>
      </c>
    </row>
    <row r="270" spans="1:9" x14ac:dyDescent="0.25">
      <c r="A270" s="111" t="s">
        <v>18</v>
      </c>
      <c r="B270" s="111">
        <v>84</v>
      </c>
      <c r="C270" s="42" t="s">
        <v>152</v>
      </c>
      <c r="D270" s="110">
        <v>310</v>
      </c>
      <c r="E270" s="126">
        <v>3.7</v>
      </c>
      <c r="F270" s="126">
        <v>6.7</v>
      </c>
      <c r="G270" s="126">
        <v>9.6</v>
      </c>
      <c r="H270" s="126">
        <v>115</v>
      </c>
      <c r="I270" s="126">
        <v>26</v>
      </c>
    </row>
    <row r="271" spans="1:9" x14ac:dyDescent="0.25">
      <c r="A271" s="111" t="s">
        <v>18</v>
      </c>
      <c r="B271" s="111">
        <v>233</v>
      </c>
      <c r="C271" s="171" t="s">
        <v>407</v>
      </c>
      <c r="D271" s="118">
        <v>100</v>
      </c>
      <c r="E271" s="118">
        <v>18.3</v>
      </c>
      <c r="F271" s="118">
        <v>15</v>
      </c>
      <c r="G271" s="118">
        <v>13.8</v>
      </c>
      <c r="H271" s="118">
        <v>240</v>
      </c>
      <c r="I271" s="118">
        <v>0</v>
      </c>
    </row>
    <row r="272" spans="1:9" x14ac:dyDescent="0.25">
      <c r="A272" s="111" t="s">
        <v>18</v>
      </c>
      <c r="B272" s="111">
        <v>335</v>
      </c>
      <c r="C272" s="42" t="s">
        <v>7</v>
      </c>
      <c r="D272" s="110">
        <v>200</v>
      </c>
      <c r="E272" s="66">
        <v>4.0999999999999996</v>
      </c>
      <c r="F272" s="66">
        <v>7.2</v>
      </c>
      <c r="G272" s="66">
        <v>27</v>
      </c>
      <c r="H272" s="66">
        <v>188</v>
      </c>
      <c r="I272" s="66">
        <v>6</v>
      </c>
    </row>
    <row r="273" spans="1:9" ht="19.5" customHeight="1" x14ac:dyDescent="0.25">
      <c r="A273" s="106" t="s">
        <v>19</v>
      </c>
      <c r="B273" s="106" t="s">
        <v>19</v>
      </c>
      <c r="C273" s="109" t="s">
        <v>364</v>
      </c>
      <c r="D273" s="107">
        <v>200</v>
      </c>
      <c r="E273" s="107">
        <v>6.15</v>
      </c>
      <c r="F273" s="107">
        <v>2.25</v>
      </c>
      <c r="G273" s="107">
        <v>3.9</v>
      </c>
      <c r="H273" s="107">
        <v>170.8</v>
      </c>
      <c r="I273" s="107">
        <v>14.99</v>
      </c>
    </row>
    <row r="274" spans="1:9" x14ac:dyDescent="0.25">
      <c r="A274" s="111" t="s">
        <v>19</v>
      </c>
      <c r="B274" s="111" t="s">
        <v>19</v>
      </c>
      <c r="C274" s="42" t="s">
        <v>381</v>
      </c>
      <c r="D274" s="110">
        <v>60</v>
      </c>
      <c r="E274" s="126">
        <v>3.5</v>
      </c>
      <c r="F274" s="126">
        <v>0.56000000000000005</v>
      </c>
      <c r="G274" s="126">
        <v>26.6</v>
      </c>
      <c r="H274" s="126">
        <v>113</v>
      </c>
      <c r="I274" s="126">
        <v>0</v>
      </c>
    </row>
    <row r="275" spans="1:9" x14ac:dyDescent="0.25">
      <c r="A275" s="111" t="s">
        <v>19</v>
      </c>
      <c r="B275" s="111" t="s">
        <v>19</v>
      </c>
      <c r="C275" s="42" t="s">
        <v>382</v>
      </c>
      <c r="D275" s="110">
        <v>100</v>
      </c>
      <c r="E275" s="126">
        <v>7.5</v>
      </c>
      <c r="F275" s="126">
        <v>2.9</v>
      </c>
      <c r="G275" s="126">
        <v>51.4</v>
      </c>
      <c r="H275" s="126">
        <v>262</v>
      </c>
      <c r="I275" s="126">
        <v>0</v>
      </c>
    </row>
    <row r="276" spans="1:9" x14ac:dyDescent="0.25">
      <c r="A276" s="111"/>
      <c r="B276" s="111"/>
      <c r="C276" s="30" t="s">
        <v>185</v>
      </c>
      <c r="D276" s="25">
        <f t="shared" ref="D276:H276" si="32">SUM(D269:D275)</f>
        <v>1070</v>
      </c>
      <c r="E276" s="25">
        <f t="shared" si="32"/>
        <v>44.05</v>
      </c>
      <c r="F276" s="25">
        <f t="shared" si="32"/>
        <v>34.71</v>
      </c>
      <c r="G276" s="25">
        <f t="shared" si="32"/>
        <v>134.80000000000001</v>
      </c>
      <c r="H276" s="25">
        <f t="shared" si="32"/>
        <v>1102.7</v>
      </c>
      <c r="I276" s="25">
        <f>SUM(I269:I275)</f>
        <v>56.99</v>
      </c>
    </row>
    <row r="277" spans="1:9" x14ac:dyDescent="0.25">
      <c r="A277" s="224" t="s">
        <v>8</v>
      </c>
      <c r="B277" s="224"/>
      <c r="C277" s="224"/>
      <c r="D277" s="224"/>
      <c r="E277" s="224"/>
      <c r="F277" s="224"/>
      <c r="G277" s="224"/>
      <c r="H277" s="224"/>
      <c r="I277" s="224"/>
    </row>
    <row r="278" spans="1:9" s="174" customFormat="1" x14ac:dyDescent="0.25">
      <c r="A278" s="111" t="s">
        <v>19</v>
      </c>
      <c r="B278" s="111" t="s">
        <v>19</v>
      </c>
      <c r="C278" s="178" t="s">
        <v>422</v>
      </c>
      <c r="D278" s="110">
        <v>70</v>
      </c>
      <c r="E278" s="66">
        <v>3.2</v>
      </c>
      <c r="F278" s="66">
        <v>10</v>
      </c>
      <c r="G278" s="66">
        <v>15.6</v>
      </c>
      <c r="H278" s="66">
        <v>165</v>
      </c>
      <c r="I278" s="66">
        <v>0</v>
      </c>
    </row>
    <row r="279" spans="1:9" x14ac:dyDescent="0.25">
      <c r="A279" s="111" t="s">
        <v>19</v>
      </c>
      <c r="B279" s="111" t="s">
        <v>19</v>
      </c>
      <c r="C279" s="178" t="s">
        <v>408</v>
      </c>
      <c r="D279" s="110">
        <v>100</v>
      </c>
      <c r="E279" s="66">
        <f>50*5.2/100</f>
        <v>2.6</v>
      </c>
      <c r="F279" s="66">
        <v>3.2</v>
      </c>
      <c r="G279" s="66">
        <v>22.3</v>
      </c>
      <c r="H279" s="66">
        <f>258/2</f>
        <v>129</v>
      </c>
      <c r="I279" s="66">
        <v>0</v>
      </c>
    </row>
    <row r="280" spans="1:9" ht="30" x14ac:dyDescent="0.25">
      <c r="A280" s="111" t="s">
        <v>18</v>
      </c>
      <c r="B280" s="111">
        <v>442</v>
      </c>
      <c r="C280" s="178" t="s">
        <v>370</v>
      </c>
      <c r="D280" s="110">
        <v>200</v>
      </c>
      <c r="E280" s="110">
        <v>0.5</v>
      </c>
      <c r="F280" s="110">
        <v>0.1</v>
      </c>
      <c r="G280" s="110">
        <v>9.9</v>
      </c>
      <c r="H280" s="110">
        <v>43</v>
      </c>
      <c r="I280" s="110">
        <v>2</v>
      </c>
    </row>
    <row r="281" spans="1:9" x14ac:dyDescent="0.25">
      <c r="A281" s="111" t="s">
        <v>19</v>
      </c>
      <c r="B281" s="111" t="s">
        <v>19</v>
      </c>
      <c r="C281" s="42" t="s">
        <v>84</v>
      </c>
      <c r="D281" s="126">
        <v>150</v>
      </c>
      <c r="E281" s="126">
        <v>3</v>
      </c>
      <c r="F281" s="126">
        <v>0.4</v>
      </c>
      <c r="G281" s="126">
        <v>13</v>
      </c>
      <c r="H281" s="126">
        <v>26</v>
      </c>
      <c r="I281" s="126">
        <v>13.5</v>
      </c>
    </row>
    <row r="282" spans="1:9" x14ac:dyDescent="0.25">
      <c r="A282" s="111"/>
      <c r="B282" s="111"/>
      <c r="C282" s="30" t="s">
        <v>185</v>
      </c>
      <c r="D282" s="25">
        <f t="shared" ref="D282:H282" si="33">SUM(D279:D281)</f>
        <v>450</v>
      </c>
      <c r="E282" s="25">
        <f t="shared" si="33"/>
        <v>6.1</v>
      </c>
      <c r="F282" s="25">
        <f t="shared" si="33"/>
        <v>3.7</v>
      </c>
      <c r="G282" s="25">
        <f t="shared" si="33"/>
        <v>45.2</v>
      </c>
      <c r="H282" s="25">
        <f t="shared" si="33"/>
        <v>198</v>
      </c>
      <c r="I282" s="25">
        <f>SUM(I279:I281)</f>
        <v>15.5</v>
      </c>
    </row>
    <row r="283" spans="1:9" x14ac:dyDescent="0.25">
      <c r="A283" s="222" t="s">
        <v>9</v>
      </c>
      <c r="B283" s="223"/>
      <c r="C283" s="223"/>
      <c r="D283" s="223"/>
      <c r="E283" s="223"/>
      <c r="F283" s="223"/>
      <c r="G283" s="223"/>
      <c r="H283" s="223"/>
      <c r="I283" s="223"/>
    </row>
    <row r="284" spans="1:9" x14ac:dyDescent="0.25">
      <c r="A284" s="111" t="s">
        <v>18</v>
      </c>
      <c r="B284" s="111">
        <v>213</v>
      </c>
      <c r="C284" s="42" t="s">
        <v>28</v>
      </c>
      <c r="D284" s="110">
        <v>40</v>
      </c>
      <c r="E284" s="126">
        <v>5.0999999999999996</v>
      </c>
      <c r="F284" s="126">
        <v>4.5999999999999996</v>
      </c>
      <c r="G284" s="126">
        <v>0.3</v>
      </c>
      <c r="H284" s="126">
        <v>63</v>
      </c>
      <c r="I284" s="126">
        <v>0</v>
      </c>
    </row>
    <row r="285" spans="1:9" x14ac:dyDescent="0.25">
      <c r="A285" s="111" t="s">
        <v>18</v>
      </c>
      <c r="B285" s="111">
        <v>13</v>
      </c>
      <c r="C285" s="178" t="s">
        <v>352</v>
      </c>
      <c r="D285" s="110">
        <v>10</v>
      </c>
      <c r="E285" s="126">
        <v>0.1</v>
      </c>
      <c r="F285" s="126">
        <v>8.3000000000000007</v>
      </c>
      <c r="G285" s="126">
        <v>0.1</v>
      </c>
      <c r="H285" s="126">
        <v>75</v>
      </c>
      <c r="I285" s="126">
        <v>0</v>
      </c>
    </row>
    <row r="286" spans="1:9" ht="30" x14ac:dyDescent="0.25">
      <c r="A286" s="111" t="s">
        <v>18</v>
      </c>
      <c r="B286" s="111">
        <v>51</v>
      </c>
      <c r="C286" s="42" t="s">
        <v>346</v>
      </c>
      <c r="D286" s="110">
        <v>100</v>
      </c>
      <c r="E286" s="110">
        <v>1.4</v>
      </c>
      <c r="F286" s="110">
        <v>10</v>
      </c>
      <c r="G286" s="110">
        <v>8</v>
      </c>
      <c r="H286" s="110">
        <v>123</v>
      </c>
      <c r="I286" s="110">
        <v>30</v>
      </c>
    </row>
    <row r="287" spans="1:9" x14ac:dyDescent="0.25">
      <c r="A287" s="111" t="s">
        <v>18</v>
      </c>
      <c r="B287" s="111">
        <v>253</v>
      </c>
      <c r="C287" s="193" t="s">
        <v>29</v>
      </c>
      <c r="D287" s="110">
        <v>100</v>
      </c>
      <c r="E287" s="126">
        <v>12</v>
      </c>
      <c r="F287" s="126">
        <v>7.5</v>
      </c>
      <c r="G287" s="126">
        <v>1.4</v>
      </c>
      <c r="H287" s="126">
        <v>121</v>
      </c>
      <c r="I287" s="126">
        <v>0</v>
      </c>
    </row>
    <row r="288" spans="1:9" x14ac:dyDescent="0.25">
      <c r="A288" s="111" t="s">
        <v>18</v>
      </c>
      <c r="B288" s="111">
        <v>181</v>
      </c>
      <c r="C288" s="193" t="s">
        <v>158</v>
      </c>
      <c r="D288" s="110">
        <v>180</v>
      </c>
      <c r="E288" s="126">
        <v>10.199999999999999</v>
      </c>
      <c r="F288" s="126">
        <v>8.3000000000000007</v>
      </c>
      <c r="G288" s="126">
        <v>46.5</v>
      </c>
      <c r="H288" s="126">
        <v>301.8</v>
      </c>
      <c r="I288" s="126">
        <v>0</v>
      </c>
    </row>
    <row r="289" spans="1:9" x14ac:dyDescent="0.25">
      <c r="A289" s="111" t="s">
        <v>54</v>
      </c>
      <c r="B289" s="111">
        <v>431</v>
      </c>
      <c r="C289" s="193" t="s">
        <v>11</v>
      </c>
      <c r="D289" s="110">
        <v>200</v>
      </c>
      <c r="E289" s="126">
        <v>0.2</v>
      </c>
      <c r="F289" s="126">
        <v>0.1</v>
      </c>
      <c r="G289" s="126">
        <v>15</v>
      </c>
      <c r="H289" s="126">
        <v>60</v>
      </c>
      <c r="I289" s="126">
        <v>3</v>
      </c>
    </row>
    <row r="290" spans="1:9" x14ac:dyDescent="0.25">
      <c r="A290" s="111" t="s">
        <v>19</v>
      </c>
      <c r="B290" s="111" t="s">
        <v>19</v>
      </c>
      <c r="C290" s="42" t="s">
        <v>381</v>
      </c>
      <c r="D290" s="110">
        <v>50</v>
      </c>
      <c r="E290" s="126">
        <v>2.9</v>
      </c>
      <c r="F290" s="126">
        <v>0.47</v>
      </c>
      <c r="G290" s="126">
        <v>22.2</v>
      </c>
      <c r="H290" s="126">
        <v>94.5</v>
      </c>
      <c r="I290" s="126">
        <v>0</v>
      </c>
    </row>
    <row r="291" spans="1:9" x14ac:dyDescent="0.25">
      <c r="A291" s="111" t="s">
        <v>19</v>
      </c>
      <c r="B291" s="111" t="s">
        <v>19</v>
      </c>
      <c r="C291" s="42" t="s">
        <v>382</v>
      </c>
      <c r="D291" s="110">
        <v>50</v>
      </c>
      <c r="E291" s="126">
        <v>3.25</v>
      </c>
      <c r="F291" s="126">
        <v>1.45</v>
      </c>
      <c r="G291" s="126">
        <v>25.7</v>
      </c>
      <c r="H291" s="126">
        <v>131</v>
      </c>
      <c r="I291" s="126">
        <v>0</v>
      </c>
    </row>
    <row r="292" spans="1:9" x14ac:dyDescent="0.25">
      <c r="A292" s="111"/>
      <c r="B292" s="111"/>
      <c r="C292" s="30" t="s">
        <v>185</v>
      </c>
      <c r="D292" s="25">
        <f t="shared" ref="D292:H292" si="34">SUM(D285:D291)</f>
        <v>690</v>
      </c>
      <c r="E292" s="25">
        <f t="shared" si="34"/>
        <v>30.049999999999997</v>
      </c>
      <c r="F292" s="25">
        <f t="shared" si="34"/>
        <v>36.120000000000005</v>
      </c>
      <c r="G292" s="25">
        <f t="shared" si="34"/>
        <v>118.9</v>
      </c>
      <c r="H292" s="25">
        <f t="shared" si="34"/>
        <v>906.3</v>
      </c>
      <c r="I292" s="25">
        <f>SUM(I285:I291)</f>
        <v>33</v>
      </c>
    </row>
    <row r="293" spans="1:9" x14ac:dyDescent="0.25">
      <c r="A293" s="222" t="s">
        <v>12</v>
      </c>
      <c r="B293" s="223"/>
      <c r="C293" s="223"/>
      <c r="D293" s="223"/>
      <c r="E293" s="223"/>
      <c r="F293" s="223"/>
      <c r="G293" s="223"/>
      <c r="H293" s="223"/>
      <c r="I293" s="223"/>
    </row>
    <row r="294" spans="1:9" x14ac:dyDescent="0.25">
      <c r="A294" s="126" t="s">
        <v>19</v>
      </c>
      <c r="B294" s="111" t="s">
        <v>19</v>
      </c>
      <c r="C294" s="126" t="s">
        <v>378</v>
      </c>
      <c r="D294" s="110">
        <v>40</v>
      </c>
      <c r="E294" s="126">
        <v>1.5</v>
      </c>
      <c r="F294" s="126">
        <v>1.2</v>
      </c>
      <c r="G294" s="126">
        <v>41</v>
      </c>
      <c r="H294" s="126">
        <v>159</v>
      </c>
      <c r="I294" s="126">
        <v>0</v>
      </c>
    </row>
    <row r="295" spans="1:9" x14ac:dyDescent="0.25">
      <c r="A295" s="126" t="s">
        <v>19</v>
      </c>
      <c r="B295" s="111" t="s">
        <v>19</v>
      </c>
      <c r="C295" s="119" t="s">
        <v>159</v>
      </c>
      <c r="D295" s="110">
        <v>250</v>
      </c>
      <c r="E295" s="126">
        <v>5</v>
      </c>
      <c r="F295" s="126">
        <v>3.8</v>
      </c>
      <c r="G295" s="126">
        <v>7.6</v>
      </c>
      <c r="H295" s="126">
        <v>120</v>
      </c>
      <c r="I295" s="126">
        <v>0.9</v>
      </c>
    </row>
    <row r="296" spans="1:9" x14ac:dyDescent="0.25">
      <c r="A296" s="126"/>
      <c r="B296" s="74"/>
      <c r="C296" s="25" t="s">
        <v>185</v>
      </c>
      <c r="D296" s="25">
        <f t="shared" ref="D296:H296" si="35">SUM(D294:D295)</f>
        <v>290</v>
      </c>
      <c r="E296" s="25">
        <f t="shared" si="35"/>
        <v>6.5</v>
      </c>
      <c r="F296" s="25">
        <f t="shared" si="35"/>
        <v>5</v>
      </c>
      <c r="G296" s="25">
        <f t="shared" si="35"/>
        <v>48.6</v>
      </c>
      <c r="H296" s="25">
        <f t="shared" si="35"/>
        <v>279</v>
      </c>
      <c r="I296" s="25">
        <f>SUM(I294:I295)</f>
        <v>0.9</v>
      </c>
    </row>
    <row r="297" spans="1:9" x14ac:dyDescent="0.25">
      <c r="A297" s="126"/>
      <c r="B297" s="74"/>
      <c r="C297" s="25" t="s">
        <v>20</v>
      </c>
      <c r="D297" s="26"/>
      <c r="E297" s="26">
        <f>E296+E292+E282+E276+E267+E265</f>
        <v>108.79999999999998</v>
      </c>
      <c r="F297" s="44">
        <f>F296+F292+F282+F276+F267+F265</f>
        <v>108.43</v>
      </c>
      <c r="G297" s="26">
        <f>G296+G292+G282+G276+G267+G265</f>
        <v>429.3</v>
      </c>
      <c r="H297" s="26">
        <f>H296+H292+H282+H276+H267+H265</f>
        <v>3184</v>
      </c>
      <c r="I297" s="26">
        <f>I296+I292+I282+I276+I267+I265</f>
        <v>112.09</v>
      </c>
    </row>
    <row r="298" spans="1:9" x14ac:dyDescent="0.25">
      <c r="A298" s="29"/>
      <c r="B298" s="28"/>
      <c r="C298" s="29" t="s">
        <v>141</v>
      </c>
      <c r="D298" s="26"/>
      <c r="E298" s="29">
        <v>1</v>
      </c>
      <c r="F298" s="29">
        <v>1</v>
      </c>
      <c r="G298" s="29">
        <v>4</v>
      </c>
      <c r="H298" s="29"/>
      <c r="I298" s="29"/>
    </row>
    <row r="299" spans="1:9" x14ac:dyDescent="0.25">
      <c r="A299" s="184"/>
      <c r="B299" s="184"/>
      <c r="C299" s="184"/>
      <c r="D299" s="142"/>
      <c r="E299" s="143" t="s">
        <v>326</v>
      </c>
      <c r="F299" s="142"/>
      <c r="G299" s="144">
        <f>SUM(E297*4/G297)</f>
        <v>1.0137433030514789</v>
      </c>
      <c r="H299" s="184"/>
      <c r="I299" s="184"/>
    </row>
    <row r="300" spans="1:9" x14ac:dyDescent="0.25">
      <c r="A300" s="184"/>
      <c r="B300" s="192"/>
      <c r="C300" s="184"/>
      <c r="D300" s="194"/>
      <c r="E300" s="184"/>
      <c r="F300" s="184"/>
      <c r="G300" s="184"/>
      <c r="H300" s="184"/>
      <c r="I300" s="184"/>
    </row>
    <row r="301" spans="1:9" x14ac:dyDescent="0.25">
      <c r="A301" s="184"/>
      <c r="B301" s="184"/>
      <c r="C301" s="184"/>
      <c r="D301" s="184"/>
      <c r="E301" s="184"/>
      <c r="F301" s="184"/>
      <c r="G301" s="184"/>
      <c r="H301" s="184"/>
      <c r="I301" s="184"/>
    </row>
    <row r="302" spans="1:9" x14ac:dyDescent="0.25">
      <c r="A302" s="184"/>
      <c r="B302" s="184"/>
      <c r="C302" s="184"/>
      <c r="D302" s="184"/>
      <c r="E302" s="184"/>
      <c r="F302" s="184"/>
      <c r="G302" s="184"/>
      <c r="H302" s="184"/>
      <c r="I302" s="184"/>
    </row>
    <row r="303" spans="1:9" x14ac:dyDescent="0.25">
      <c r="A303" s="229" t="s">
        <v>395</v>
      </c>
      <c r="B303" s="229"/>
      <c r="C303" s="229"/>
      <c r="D303" s="229"/>
      <c r="E303" s="229"/>
      <c r="F303" s="229"/>
      <c r="G303" s="229"/>
      <c r="H303" s="229"/>
      <c r="I303" s="229"/>
    </row>
    <row r="304" spans="1:9" ht="9" customHeight="1" x14ac:dyDescent="0.25">
      <c r="A304" s="214" t="s">
        <v>181</v>
      </c>
      <c r="B304" s="214" t="s">
        <v>13</v>
      </c>
      <c r="C304" s="216" t="s">
        <v>192</v>
      </c>
      <c r="D304" s="218" t="s">
        <v>2</v>
      </c>
      <c r="E304" s="220" t="s">
        <v>3</v>
      </c>
      <c r="F304" s="220"/>
      <c r="G304" s="220"/>
      <c r="H304" s="220" t="s">
        <v>4</v>
      </c>
      <c r="I304" s="218" t="s">
        <v>182</v>
      </c>
    </row>
    <row r="305" spans="1:9" ht="10.5" customHeight="1" x14ac:dyDescent="0.25">
      <c r="A305" s="215"/>
      <c r="B305" s="215"/>
      <c r="C305" s="217"/>
      <c r="D305" s="219"/>
      <c r="E305" s="175" t="s">
        <v>14</v>
      </c>
      <c r="F305" s="175" t="s">
        <v>15</v>
      </c>
      <c r="G305" s="175" t="s">
        <v>16</v>
      </c>
      <c r="H305" s="220"/>
      <c r="I305" s="221"/>
    </row>
    <row r="306" spans="1:9" x14ac:dyDescent="0.25">
      <c r="A306" s="230" t="s">
        <v>5</v>
      </c>
      <c r="B306" s="230"/>
      <c r="C306" s="230"/>
      <c r="D306" s="230"/>
      <c r="E306" s="230"/>
      <c r="F306" s="230"/>
      <c r="G306" s="230"/>
      <c r="H306" s="230"/>
      <c r="I306" s="230"/>
    </row>
    <row r="307" spans="1:9" x14ac:dyDescent="0.25">
      <c r="A307" s="66" t="s">
        <v>18</v>
      </c>
      <c r="B307" s="111">
        <v>13</v>
      </c>
      <c r="C307" s="178" t="s">
        <v>352</v>
      </c>
      <c r="D307" s="110">
        <v>10</v>
      </c>
      <c r="E307" s="66">
        <v>0.1</v>
      </c>
      <c r="F307" s="66">
        <v>8.3000000000000007</v>
      </c>
      <c r="G307" s="66">
        <v>0.1</v>
      </c>
      <c r="H307" s="66">
        <v>75</v>
      </c>
      <c r="I307" s="66">
        <v>0</v>
      </c>
    </row>
    <row r="308" spans="1:9" x14ac:dyDescent="0.25">
      <c r="A308" s="66" t="s">
        <v>18</v>
      </c>
      <c r="B308" s="111">
        <v>213</v>
      </c>
      <c r="C308" s="178" t="s">
        <v>28</v>
      </c>
      <c r="D308" s="110">
        <v>40</v>
      </c>
      <c r="E308" s="66">
        <v>5.0999999999999996</v>
      </c>
      <c r="F308" s="66">
        <v>4.5999999999999996</v>
      </c>
      <c r="G308" s="66">
        <v>0.3</v>
      </c>
      <c r="H308" s="66">
        <v>63</v>
      </c>
      <c r="I308" s="66">
        <v>0</v>
      </c>
    </row>
    <row r="309" spans="1:9" x14ac:dyDescent="0.25">
      <c r="A309" s="66" t="s">
        <v>18</v>
      </c>
      <c r="B309" s="111">
        <v>189</v>
      </c>
      <c r="C309" s="178" t="s">
        <v>409</v>
      </c>
      <c r="D309" s="110" t="s">
        <v>124</v>
      </c>
      <c r="E309" s="66">
        <v>8.5</v>
      </c>
      <c r="F309" s="66">
        <v>12.5</v>
      </c>
      <c r="G309" s="66">
        <v>31.5</v>
      </c>
      <c r="H309" s="66">
        <v>271.7</v>
      </c>
      <c r="I309" s="66">
        <v>1.7</v>
      </c>
    </row>
    <row r="310" spans="1:9" x14ac:dyDescent="0.25">
      <c r="A310" s="66" t="s">
        <v>18</v>
      </c>
      <c r="B310" s="111">
        <v>433</v>
      </c>
      <c r="C310" s="178" t="s">
        <v>21</v>
      </c>
      <c r="D310" s="110">
        <v>200</v>
      </c>
      <c r="E310" s="66">
        <v>2.9</v>
      </c>
      <c r="F310" s="66">
        <v>2.5</v>
      </c>
      <c r="G310" s="66">
        <v>24.8</v>
      </c>
      <c r="H310" s="66">
        <v>134</v>
      </c>
      <c r="I310" s="66">
        <v>1</v>
      </c>
    </row>
    <row r="311" spans="1:9" x14ac:dyDescent="0.25">
      <c r="A311" s="66" t="s">
        <v>19</v>
      </c>
      <c r="B311" s="111" t="s">
        <v>19</v>
      </c>
      <c r="C311" s="42" t="s">
        <v>382</v>
      </c>
      <c r="D311" s="66">
        <v>75</v>
      </c>
      <c r="E311" s="66">
        <v>5.6</v>
      </c>
      <c r="F311" s="66">
        <v>2.1800000000000002</v>
      </c>
      <c r="G311" s="66">
        <v>38.5</v>
      </c>
      <c r="H311" s="66">
        <v>196.5</v>
      </c>
      <c r="I311" s="66">
        <v>0</v>
      </c>
    </row>
    <row r="312" spans="1:9" x14ac:dyDescent="0.25">
      <c r="A312" s="29"/>
      <c r="B312" s="30"/>
      <c r="C312" s="29" t="s">
        <v>185</v>
      </c>
      <c r="D312" s="29">
        <f t="shared" ref="D312:I312" si="36">SUM(D307:D311)</f>
        <v>325</v>
      </c>
      <c r="E312" s="29">
        <f t="shared" si="36"/>
        <v>22.199999999999996</v>
      </c>
      <c r="F312" s="29">
        <f t="shared" si="36"/>
        <v>30.08</v>
      </c>
      <c r="G312" s="29">
        <f t="shared" si="36"/>
        <v>95.2</v>
      </c>
      <c r="H312" s="29">
        <f t="shared" si="36"/>
        <v>740.2</v>
      </c>
      <c r="I312" s="29">
        <f t="shared" si="36"/>
        <v>2.7</v>
      </c>
    </row>
    <row r="313" spans="1:9" x14ac:dyDescent="0.25">
      <c r="A313" s="232" t="s">
        <v>6</v>
      </c>
      <c r="B313" s="232"/>
      <c r="C313" s="232"/>
      <c r="D313" s="232"/>
      <c r="E313" s="232"/>
      <c r="F313" s="232"/>
      <c r="G313" s="232"/>
      <c r="H313" s="232"/>
      <c r="I313" s="232"/>
    </row>
    <row r="314" spans="1:9" ht="30" x14ac:dyDescent="0.25">
      <c r="A314" s="111" t="s">
        <v>19</v>
      </c>
      <c r="B314" s="170">
        <v>35</v>
      </c>
      <c r="C314" s="42" t="s">
        <v>425</v>
      </c>
      <c r="D314" s="150">
        <v>100</v>
      </c>
      <c r="E314" s="118">
        <v>2</v>
      </c>
      <c r="F314" s="118">
        <v>5</v>
      </c>
      <c r="G314" s="118">
        <v>6</v>
      </c>
      <c r="H314" s="118">
        <v>80</v>
      </c>
      <c r="I314" s="118">
        <v>9</v>
      </c>
    </row>
    <row r="315" spans="1:9" x14ac:dyDescent="0.25">
      <c r="A315" s="111" t="s">
        <v>410</v>
      </c>
      <c r="B315" s="171">
        <v>744</v>
      </c>
      <c r="C315" s="42" t="s">
        <v>411</v>
      </c>
      <c r="D315" s="110">
        <v>300</v>
      </c>
      <c r="E315" s="66">
        <v>3</v>
      </c>
      <c r="F315" s="66">
        <v>4</v>
      </c>
      <c r="G315" s="66">
        <v>22</v>
      </c>
      <c r="H315" s="66">
        <v>136</v>
      </c>
      <c r="I315" s="66">
        <v>8</v>
      </c>
    </row>
    <row r="316" spans="1:9" x14ac:dyDescent="0.25">
      <c r="A316" s="66" t="s">
        <v>18</v>
      </c>
      <c r="B316" s="111">
        <v>262</v>
      </c>
      <c r="C316" s="180" t="s">
        <v>423</v>
      </c>
      <c r="D316" s="110">
        <v>100</v>
      </c>
      <c r="E316" s="66">
        <v>17.2</v>
      </c>
      <c r="F316" s="66">
        <v>14.3</v>
      </c>
      <c r="G316" s="66">
        <v>5.4</v>
      </c>
      <c r="H316" s="66">
        <v>220</v>
      </c>
      <c r="I316" s="66">
        <v>27</v>
      </c>
    </row>
    <row r="317" spans="1:9" s="174" customFormat="1" x14ac:dyDescent="0.25">
      <c r="A317" s="111" t="s">
        <v>18</v>
      </c>
      <c r="B317" s="111">
        <v>331</v>
      </c>
      <c r="C317" s="42" t="s">
        <v>25</v>
      </c>
      <c r="D317" s="110">
        <v>180</v>
      </c>
      <c r="E317" s="110">
        <v>5.6</v>
      </c>
      <c r="F317" s="110">
        <v>4.8</v>
      </c>
      <c r="G317" s="110">
        <v>31.9</v>
      </c>
      <c r="H317" s="110">
        <v>193</v>
      </c>
      <c r="I317" s="110">
        <v>0</v>
      </c>
    </row>
    <row r="318" spans="1:9" x14ac:dyDescent="0.25">
      <c r="A318" s="66" t="s">
        <v>18</v>
      </c>
      <c r="B318" s="111">
        <v>401</v>
      </c>
      <c r="C318" s="180" t="s">
        <v>206</v>
      </c>
      <c r="D318" s="110">
        <v>200</v>
      </c>
      <c r="E318" s="110">
        <v>0.6</v>
      </c>
      <c r="F318" s="110">
        <v>5.4</v>
      </c>
      <c r="G318" s="110">
        <v>31.7</v>
      </c>
      <c r="H318" s="110">
        <v>131</v>
      </c>
      <c r="I318" s="110">
        <v>25</v>
      </c>
    </row>
    <row r="319" spans="1:9" x14ac:dyDescent="0.25">
      <c r="A319" s="66" t="s">
        <v>19</v>
      </c>
      <c r="B319" s="111" t="s">
        <v>19</v>
      </c>
      <c r="C319" s="42" t="s">
        <v>381</v>
      </c>
      <c r="D319" s="110">
        <v>100</v>
      </c>
      <c r="E319" s="66">
        <v>5.86</v>
      </c>
      <c r="F319" s="66">
        <v>0.94</v>
      </c>
      <c r="G319" s="66">
        <v>44.4</v>
      </c>
      <c r="H319" s="66">
        <v>189</v>
      </c>
      <c r="I319" s="66">
        <v>0</v>
      </c>
    </row>
    <row r="320" spans="1:9" x14ac:dyDescent="0.25">
      <c r="A320" s="66" t="s">
        <v>19</v>
      </c>
      <c r="B320" s="111" t="s">
        <v>19</v>
      </c>
      <c r="C320" s="42" t="s">
        <v>382</v>
      </c>
      <c r="D320" s="110">
        <v>100</v>
      </c>
      <c r="E320" s="66">
        <v>7.5</v>
      </c>
      <c r="F320" s="66">
        <v>2.9</v>
      </c>
      <c r="G320" s="66">
        <v>51.4</v>
      </c>
      <c r="H320" s="66">
        <v>262</v>
      </c>
      <c r="I320" s="66">
        <v>0</v>
      </c>
    </row>
    <row r="321" spans="1:9" x14ac:dyDescent="0.25">
      <c r="A321" s="29"/>
      <c r="B321" s="30"/>
      <c r="C321" s="29" t="s">
        <v>185</v>
      </c>
      <c r="D321" s="29">
        <f t="shared" ref="D321:H321" si="37">SUM(D314:D320)</f>
        <v>1080</v>
      </c>
      <c r="E321" s="29">
        <f t="shared" si="37"/>
        <v>41.76</v>
      </c>
      <c r="F321" s="29">
        <f t="shared" si="37"/>
        <v>37.339999999999996</v>
      </c>
      <c r="G321" s="29">
        <f t="shared" si="37"/>
        <v>192.8</v>
      </c>
      <c r="H321" s="29">
        <f t="shared" si="37"/>
        <v>1211</v>
      </c>
      <c r="I321" s="29">
        <f>SUM(I314:I320)</f>
        <v>69</v>
      </c>
    </row>
    <row r="322" spans="1:9" x14ac:dyDescent="0.25">
      <c r="A322" s="232" t="s">
        <v>8</v>
      </c>
      <c r="B322" s="232"/>
      <c r="C322" s="232"/>
      <c r="D322" s="232"/>
      <c r="E322" s="232"/>
      <c r="F322" s="232"/>
      <c r="G322" s="232"/>
      <c r="H322" s="232"/>
      <c r="I322" s="232"/>
    </row>
    <row r="323" spans="1:9" x14ac:dyDescent="0.25">
      <c r="A323" s="66" t="s">
        <v>18</v>
      </c>
      <c r="B323" s="111">
        <v>224</v>
      </c>
      <c r="C323" s="178" t="s">
        <v>164</v>
      </c>
      <c r="D323" s="110" t="s">
        <v>403</v>
      </c>
      <c r="E323" s="195">
        <f>24*100/130</f>
        <v>18.46153846153846</v>
      </c>
      <c r="F323" s="195">
        <f>14*100/130</f>
        <v>10.76923076923077</v>
      </c>
      <c r="G323" s="195">
        <f>61.5*100/130</f>
        <v>47.307692307692307</v>
      </c>
      <c r="H323" s="195">
        <f>308*100/130</f>
        <v>236.92307692307693</v>
      </c>
      <c r="I323" s="66">
        <v>0</v>
      </c>
    </row>
    <row r="324" spans="1:9" ht="30" x14ac:dyDescent="0.25">
      <c r="A324" s="111" t="s">
        <v>18</v>
      </c>
      <c r="B324" s="111">
        <v>442</v>
      </c>
      <c r="C324" s="178" t="s">
        <v>370</v>
      </c>
      <c r="D324" s="110">
        <v>200</v>
      </c>
      <c r="E324" s="110">
        <v>0.5</v>
      </c>
      <c r="F324" s="110">
        <v>0.1</v>
      </c>
      <c r="G324" s="110">
        <v>9.9</v>
      </c>
      <c r="H324" s="110">
        <v>43</v>
      </c>
      <c r="I324" s="110">
        <v>2</v>
      </c>
    </row>
    <row r="325" spans="1:9" x14ac:dyDescent="0.25">
      <c r="A325" s="66" t="s">
        <v>19</v>
      </c>
      <c r="B325" s="111" t="s">
        <v>19</v>
      </c>
      <c r="C325" s="178" t="s">
        <v>79</v>
      </c>
      <c r="D325" s="110">
        <v>270</v>
      </c>
      <c r="E325" s="66">
        <v>0.6</v>
      </c>
      <c r="F325" s="66">
        <v>0.5</v>
      </c>
      <c r="G325" s="66">
        <v>15.5</v>
      </c>
      <c r="H325" s="66">
        <v>70.5</v>
      </c>
      <c r="I325" s="66">
        <v>17</v>
      </c>
    </row>
    <row r="326" spans="1:9" x14ac:dyDescent="0.25">
      <c r="A326" s="29"/>
      <c r="B326" s="30"/>
      <c r="C326" s="29" t="s">
        <v>185</v>
      </c>
      <c r="D326" s="79">
        <f t="shared" ref="D326:H326" si="38">SUM(D323:D325)</f>
        <v>470</v>
      </c>
      <c r="E326" s="79">
        <f t="shared" si="38"/>
        <v>19.561538461538461</v>
      </c>
      <c r="F326" s="79">
        <f t="shared" si="38"/>
        <v>11.36923076923077</v>
      </c>
      <c r="G326" s="79">
        <f t="shared" si="38"/>
        <v>72.707692307692298</v>
      </c>
      <c r="H326" s="79">
        <f t="shared" si="38"/>
        <v>350.42307692307691</v>
      </c>
      <c r="I326" s="79">
        <f>SUM(I323:I325)</f>
        <v>19</v>
      </c>
    </row>
    <row r="327" spans="1:9" x14ac:dyDescent="0.25">
      <c r="A327" s="233" t="s">
        <v>9</v>
      </c>
      <c r="B327" s="228"/>
      <c r="C327" s="228"/>
      <c r="D327" s="228"/>
      <c r="E327" s="228"/>
      <c r="F327" s="228"/>
      <c r="G327" s="228"/>
      <c r="H327" s="228"/>
      <c r="I327" s="228"/>
    </row>
    <row r="328" spans="1:9" x14ac:dyDescent="0.25">
      <c r="A328" s="66" t="s">
        <v>18</v>
      </c>
      <c r="B328" s="111">
        <v>13</v>
      </c>
      <c r="C328" s="178" t="s">
        <v>352</v>
      </c>
      <c r="D328" s="110">
        <v>10</v>
      </c>
      <c r="E328" s="66">
        <v>0.1</v>
      </c>
      <c r="F328" s="66">
        <v>8.3000000000000007</v>
      </c>
      <c r="G328" s="66">
        <v>0.1</v>
      </c>
      <c r="H328" s="66">
        <v>75</v>
      </c>
      <c r="I328" s="66">
        <v>0</v>
      </c>
    </row>
    <row r="329" spans="1:9" x14ac:dyDescent="0.25">
      <c r="A329" s="111" t="s">
        <v>18</v>
      </c>
      <c r="B329" s="111">
        <v>48</v>
      </c>
      <c r="C329" s="42" t="s">
        <v>165</v>
      </c>
      <c r="D329" s="110">
        <v>100</v>
      </c>
      <c r="E329" s="110">
        <v>4.7</v>
      </c>
      <c r="F329" s="110">
        <v>19.5</v>
      </c>
      <c r="G329" s="110">
        <v>7.2</v>
      </c>
      <c r="H329" s="110">
        <v>224</v>
      </c>
      <c r="I329" s="110">
        <v>6</v>
      </c>
    </row>
    <row r="330" spans="1:9" x14ac:dyDescent="0.25">
      <c r="A330" s="66" t="s">
        <v>18</v>
      </c>
      <c r="B330" s="111">
        <v>254</v>
      </c>
      <c r="C330" s="42" t="s">
        <v>10</v>
      </c>
      <c r="D330" s="110">
        <v>90</v>
      </c>
      <c r="E330" s="66">
        <v>9</v>
      </c>
      <c r="F330" s="66">
        <v>19.5</v>
      </c>
      <c r="G330" s="66">
        <v>0.3</v>
      </c>
      <c r="H330" s="66">
        <v>112</v>
      </c>
      <c r="I330" s="66">
        <v>0</v>
      </c>
    </row>
    <row r="331" spans="1:9" x14ac:dyDescent="0.25">
      <c r="A331" s="111" t="s">
        <v>18</v>
      </c>
      <c r="B331" s="111">
        <v>331</v>
      </c>
      <c r="C331" s="42" t="s">
        <v>412</v>
      </c>
      <c r="D331" s="110">
        <v>250</v>
      </c>
      <c r="E331" s="110">
        <v>5.5</v>
      </c>
      <c r="F331" s="110">
        <v>7.2</v>
      </c>
      <c r="G331" s="110">
        <v>41.2</v>
      </c>
      <c r="H331" s="110">
        <v>253</v>
      </c>
      <c r="I331" s="110">
        <v>0</v>
      </c>
    </row>
    <row r="332" spans="1:9" x14ac:dyDescent="0.25">
      <c r="A332" s="66" t="s">
        <v>18</v>
      </c>
      <c r="B332" s="111">
        <v>431</v>
      </c>
      <c r="C332" s="42" t="s">
        <v>42</v>
      </c>
      <c r="D332" s="110">
        <v>200</v>
      </c>
      <c r="E332" s="66">
        <v>0.3</v>
      </c>
      <c r="F332" s="66">
        <v>0.1</v>
      </c>
      <c r="G332" s="66">
        <v>15</v>
      </c>
      <c r="H332" s="66">
        <v>62</v>
      </c>
      <c r="I332" s="66">
        <v>3</v>
      </c>
    </row>
    <row r="333" spans="1:9" x14ac:dyDescent="0.25">
      <c r="A333" s="66" t="s">
        <v>19</v>
      </c>
      <c r="B333" s="111" t="s">
        <v>19</v>
      </c>
      <c r="C333" s="42" t="s">
        <v>381</v>
      </c>
      <c r="D333" s="110">
        <v>50</v>
      </c>
      <c r="E333" s="66">
        <v>2.9</v>
      </c>
      <c r="F333" s="66">
        <v>0.47</v>
      </c>
      <c r="G333" s="66">
        <v>22.2</v>
      </c>
      <c r="H333" s="66">
        <v>94.5</v>
      </c>
      <c r="I333" s="66">
        <v>0</v>
      </c>
    </row>
    <row r="334" spans="1:9" x14ac:dyDescent="0.25">
      <c r="A334" s="66" t="s">
        <v>19</v>
      </c>
      <c r="B334" s="111" t="s">
        <v>19</v>
      </c>
      <c r="C334" s="42" t="s">
        <v>382</v>
      </c>
      <c r="D334" s="110">
        <v>50</v>
      </c>
      <c r="E334" s="66">
        <v>3.25</v>
      </c>
      <c r="F334" s="66">
        <v>1.45</v>
      </c>
      <c r="G334" s="66">
        <v>25.7</v>
      </c>
      <c r="H334" s="66">
        <v>131</v>
      </c>
      <c r="I334" s="66">
        <v>0</v>
      </c>
    </row>
    <row r="335" spans="1:9" x14ac:dyDescent="0.25">
      <c r="A335" s="29"/>
      <c r="B335" s="30"/>
      <c r="C335" s="29" t="s">
        <v>185</v>
      </c>
      <c r="D335" s="29">
        <f t="shared" ref="D335:H335" si="39">SUM(D328:D334)</f>
        <v>750</v>
      </c>
      <c r="E335" s="29">
        <f t="shared" si="39"/>
        <v>25.75</v>
      </c>
      <c r="F335" s="29">
        <f t="shared" si="39"/>
        <v>56.52</v>
      </c>
      <c r="G335" s="29">
        <f t="shared" si="39"/>
        <v>111.7</v>
      </c>
      <c r="H335" s="29">
        <f t="shared" si="39"/>
        <v>951.5</v>
      </c>
      <c r="I335" s="29">
        <f>SUM(I328:I334)</f>
        <v>9</v>
      </c>
    </row>
    <row r="336" spans="1:9" x14ac:dyDescent="0.25">
      <c r="A336" s="232" t="s">
        <v>12</v>
      </c>
      <c r="B336" s="232"/>
      <c r="C336" s="232"/>
      <c r="D336" s="232"/>
      <c r="E336" s="232"/>
      <c r="F336" s="232"/>
      <c r="G336" s="232"/>
      <c r="H336" s="232"/>
      <c r="I336" s="232"/>
    </row>
    <row r="337" spans="1:9" x14ac:dyDescent="0.25">
      <c r="A337" s="111" t="s">
        <v>18</v>
      </c>
      <c r="B337" s="111">
        <v>435</v>
      </c>
      <c r="C337" s="111" t="s">
        <v>361</v>
      </c>
      <c r="D337" s="66">
        <v>200</v>
      </c>
      <c r="E337" s="66">
        <v>6</v>
      </c>
      <c r="F337" s="66">
        <v>0.2</v>
      </c>
      <c r="G337" s="66">
        <v>8</v>
      </c>
      <c r="H337" s="66">
        <v>62</v>
      </c>
      <c r="I337" s="66">
        <v>2</v>
      </c>
    </row>
    <row r="338" spans="1:9" x14ac:dyDescent="0.25">
      <c r="A338" s="111" t="s">
        <v>19</v>
      </c>
      <c r="B338" s="111" t="s">
        <v>19</v>
      </c>
      <c r="C338" s="111" t="s">
        <v>383</v>
      </c>
      <c r="D338" s="118">
        <v>25</v>
      </c>
      <c r="E338" s="118">
        <v>2.2000000000000002</v>
      </c>
      <c r="F338" s="118">
        <v>2.85</v>
      </c>
      <c r="G338" s="118">
        <v>16.7</v>
      </c>
      <c r="H338" s="118">
        <v>101.5</v>
      </c>
      <c r="I338" s="118">
        <v>0</v>
      </c>
    </row>
    <row r="339" spans="1:9" x14ac:dyDescent="0.25">
      <c r="A339" s="111"/>
      <c r="B339" s="111"/>
      <c r="C339" s="29" t="s">
        <v>185</v>
      </c>
      <c r="D339" s="108">
        <f t="shared" ref="D339:H339" si="40">SUM(D337:D338)</f>
        <v>225</v>
      </c>
      <c r="E339" s="108">
        <f t="shared" si="40"/>
        <v>8.1999999999999993</v>
      </c>
      <c r="F339" s="108">
        <f t="shared" si="40"/>
        <v>3.0500000000000003</v>
      </c>
      <c r="G339" s="108">
        <f t="shared" si="40"/>
        <v>24.7</v>
      </c>
      <c r="H339" s="108">
        <f t="shared" si="40"/>
        <v>163.5</v>
      </c>
      <c r="I339" s="108">
        <f>SUM(I337:I338)</f>
        <v>2</v>
      </c>
    </row>
    <row r="340" spans="1:9" x14ac:dyDescent="0.25">
      <c r="A340" s="29"/>
      <c r="B340" s="28"/>
      <c r="C340" s="29" t="s">
        <v>20</v>
      </c>
      <c r="D340" s="26"/>
      <c r="E340" s="79">
        <f>SUM(E312+E321+E326+E335+E339+3)</f>
        <v>120.47153846153846</v>
      </c>
      <c r="F340" s="79">
        <f t="shared" ref="F340:H340" si="41">SUM(F312+F321+F326+F335+F339)</f>
        <v>138.35923076923078</v>
      </c>
      <c r="G340" s="79">
        <f t="shared" si="41"/>
        <v>497.10769230769228</v>
      </c>
      <c r="H340" s="79">
        <f t="shared" si="41"/>
        <v>3416.623076923077</v>
      </c>
      <c r="I340" s="79">
        <f>SUM(I312+I321+I326+I335+I339)</f>
        <v>101.7</v>
      </c>
    </row>
    <row r="341" spans="1:9" x14ac:dyDescent="0.25">
      <c r="A341" s="29"/>
      <c r="B341" s="28"/>
      <c r="C341" s="29" t="s">
        <v>141</v>
      </c>
      <c r="D341" s="26"/>
      <c r="E341" s="29">
        <v>1</v>
      </c>
      <c r="F341" s="29">
        <v>1</v>
      </c>
      <c r="G341" s="29">
        <v>4</v>
      </c>
      <c r="H341" s="29"/>
      <c r="I341" s="29"/>
    </row>
    <row r="342" spans="1:9" x14ac:dyDescent="0.25">
      <c r="A342" s="184"/>
      <c r="B342" s="192"/>
      <c r="C342" s="142"/>
      <c r="D342" s="143" t="s">
        <v>326</v>
      </c>
      <c r="E342" s="142"/>
      <c r="F342" s="144">
        <f>SUM(E340*4/G340)</f>
        <v>0.96937979697945043</v>
      </c>
      <c r="G342" s="184"/>
      <c r="H342" s="184"/>
      <c r="I342" s="184"/>
    </row>
    <row r="343" spans="1:9" ht="32.25" customHeight="1" x14ac:dyDescent="0.25">
      <c r="A343" s="184"/>
      <c r="B343" s="184"/>
      <c r="C343" s="184"/>
      <c r="D343" s="184"/>
      <c r="E343" s="184"/>
      <c r="F343" s="184"/>
      <c r="G343" s="184"/>
      <c r="H343" s="184"/>
      <c r="I343" s="184"/>
    </row>
    <row r="344" spans="1:9" x14ac:dyDescent="0.25">
      <c r="A344" s="184"/>
      <c r="B344" s="184"/>
      <c r="C344" s="184"/>
      <c r="D344" s="184"/>
      <c r="E344" s="184"/>
      <c r="F344" s="184"/>
      <c r="G344" s="184"/>
      <c r="H344" s="184"/>
      <c r="I344" s="184"/>
    </row>
    <row r="345" spans="1:9" x14ac:dyDescent="0.25">
      <c r="A345" s="229" t="s">
        <v>396</v>
      </c>
      <c r="B345" s="229"/>
      <c r="C345" s="229"/>
      <c r="D345" s="229"/>
      <c r="E345" s="229"/>
      <c r="F345" s="229"/>
      <c r="G345" s="229"/>
      <c r="H345" s="229"/>
      <c r="I345" s="229"/>
    </row>
    <row r="346" spans="1:9" x14ac:dyDescent="0.25">
      <c r="A346" s="214" t="s">
        <v>181</v>
      </c>
      <c r="B346" s="214" t="s">
        <v>13</v>
      </c>
      <c r="C346" s="216" t="s">
        <v>192</v>
      </c>
      <c r="D346" s="218" t="s">
        <v>2</v>
      </c>
      <c r="E346" s="220" t="s">
        <v>3</v>
      </c>
      <c r="F346" s="220"/>
      <c r="G346" s="220"/>
      <c r="H346" s="220" t="s">
        <v>4</v>
      </c>
      <c r="I346" s="218" t="s">
        <v>182</v>
      </c>
    </row>
    <row r="347" spans="1:9" x14ac:dyDescent="0.25">
      <c r="A347" s="215"/>
      <c r="B347" s="215"/>
      <c r="C347" s="217"/>
      <c r="D347" s="219"/>
      <c r="E347" s="175" t="s">
        <v>14</v>
      </c>
      <c r="F347" s="175" t="s">
        <v>15</v>
      </c>
      <c r="G347" s="175" t="s">
        <v>16</v>
      </c>
      <c r="H347" s="220"/>
      <c r="I347" s="221"/>
    </row>
    <row r="348" spans="1:9" x14ac:dyDescent="0.25">
      <c r="A348" s="234" t="s">
        <v>5</v>
      </c>
      <c r="B348" s="234"/>
      <c r="C348" s="234"/>
      <c r="D348" s="234"/>
      <c r="E348" s="234"/>
      <c r="F348" s="234"/>
      <c r="G348" s="234"/>
      <c r="H348" s="234"/>
      <c r="I348" s="234"/>
    </row>
    <row r="349" spans="1:9" x14ac:dyDescent="0.25">
      <c r="A349" s="111" t="s">
        <v>18</v>
      </c>
      <c r="B349" s="111">
        <v>13</v>
      </c>
      <c r="C349" s="178" t="s">
        <v>352</v>
      </c>
      <c r="D349" s="110">
        <v>10</v>
      </c>
      <c r="E349" s="66">
        <v>0.1</v>
      </c>
      <c r="F349" s="66">
        <v>8.3000000000000007</v>
      </c>
      <c r="G349" s="66">
        <v>0.1</v>
      </c>
      <c r="H349" s="66">
        <v>75</v>
      </c>
      <c r="I349" s="66">
        <v>0</v>
      </c>
    </row>
    <row r="350" spans="1:9" x14ac:dyDescent="0.25">
      <c r="A350" s="111" t="s">
        <v>18</v>
      </c>
      <c r="B350" s="111">
        <v>15</v>
      </c>
      <c r="C350" s="42" t="s">
        <v>360</v>
      </c>
      <c r="D350" s="110">
        <v>20</v>
      </c>
      <c r="E350" s="66">
        <v>4.3</v>
      </c>
      <c r="F350" s="66">
        <v>8.5</v>
      </c>
      <c r="G350" s="66">
        <v>0.1</v>
      </c>
      <c r="H350" s="66">
        <v>93</v>
      </c>
      <c r="I350" s="66">
        <v>0</v>
      </c>
    </row>
    <row r="351" spans="1:9" x14ac:dyDescent="0.25">
      <c r="A351" s="111" t="s">
        <v>18</v>
      </c>
      <c r="B351" s="111">
        <v>189</v>
      </c>
      <c r="C351" s="178" t="s">
        <v>413</v>
      </c>
      <c r="D351" s="110">
        <v>255</v>
      </c>
      <c r="E351" s="66">
        <v>9.3000000000000007</v>
      </c>
      <c r="F351" s="66">
        <v>5.9</v>
      </c>
      <c r="G351" s="66">
        <v>28</v>
      </c>
      <c r="H351" s="66">
        <v>305</v>
      </c>
      <c r="I351" s="66">
        <v>1.7</v>
      </c>
    </row>
    <row r="352" spans="1:9" x14ac:dyDescent="0.25">
      <c r="A352" s="111" t="s">
        <v>18</v>
      </c>
      <c r="B352" s="111">
        <v>432</v>
      </c>
      <c r="C352" s="42" t="s">
        <v>39</v>
      </c>
      <c r="D352" s="110">
        <v>200</v>
      </c>
      <c r="E352" s="126">
        <v>1.5</v>
      </c>
      <c r="F352" s="126">
        <v>1.3</v>
      </c>
      <c r="G352" s="126">
        <v>22.4</v>
      </c>
      <c r="H352" s="126">
        <v>107</v>
      </c>
      <c r="I352" s="126">
        <v>1</v>
      </c>
    </row>
    <row r="353" spans="1:9" x14ac:dyDescent="0.25">
      <c r="A353" s="111" t="s">
        <v>19</v>
      </c>
      <c r="B353" s="111" t="s">
        <v>19</v>
      </c>
      <c r="C353" s="42" t="s">
        <v>382</v>
      </c>
      <c r="D353" s="110">
        <v>100</v>
      </c>
      <c r="E353" s="66">
        <v>7.5</v>
      </c>
      <c r="F353" s="66">
        <v>2.9</v>
      </c>
      <c r="G353" s="66">
        <v>51.4</v>
      </c>
      <c r="H353" s="66">
        <v>262</v>
      </c>
      <c r="I353" s="66">
        <v>0</v>
      </c>
    </row>
    <row r="354" spans="1:9" x14ac:dyDescent="0.25">
      <c r="A354" s="29"/>
      <c r="B354" s="28"/>
      <c r="C354" s="29" t="s">
        <v>185</v>
      </c>
      <c r="D354" s="29">
        <f t="shared" ref="D354:I354" si="42">SUM(D349:D353)</f>
        <v>585</v>
      </c>
      <c r="E354" s="29">
        <f t="shared" si="42"/>
        <v>22.7</v>
      </c>
      <c r="F354" s="29">
        <f t="shared" si="42"/>
        <v>26.900000000000002</v>
      </c>
      <c r="G354" s="29">
        <f t="shared" si="42"/>
        <v>102</v>
      </c>
      <c r="H354" s="29">
        <f t="shared" si="42"/>
        <v>842</v>
      </c>
      <c r="I354" s="29">
        <f t="shared" si="42"/>
        <v>2.7</v>
      </c>
    </row>
    <row r="355" spans="1:9" x14ac:dyDescent="0.25">
      <c r="A355" s="235" t="s">
        <v>6</v>
      </c>
      <c r="B355" s="235"/>
      <c r="C355" s="235"/>
      <c r="D355" s="235"/>
      <c r="E355" s="235"/>
      <c r="F355" s="235"/>
      <c r="G355" s="235"/>
      <c r="H355" s="235"/>
      <c r="I355" s="235"/>
    </row>
    <row r="356" spans="1:9" ht="30" x14ac:dyDescent="0.25">
      <c r="A356" s="111" t="s">
        <v>18</v>
      </c>
      <c r="B356" s="111">
        <v>20</v>
      </c>
      <c r="C356" s="42" t="s">
        <v>329</v>
      </c>
      <c r="D356" s="110">
        <v>100</v>
      </c>
      <c r="E356" s="110">
        <v>2.7</v>
      </c>
      <c r="F356" s="110">
        <v>5.0999999999999996</v>
      </c>
      <c r="G356" s="110">
        <v>2.6</v>
      </c>
      <c r="H356" s="110">
        <v>67</v>
      </c>
      <c r="I356" s="110">
        <v>6</v>
      </c>
    </row>
    <row r="357" spans="1:9" x14ac:dyDescent="0.25">
      <c r="A357" s="111" t="s">
        <v>18</v>
      </c>
      <c r="B357" s="111">
        <v>76</v>
      </c>
      <c r="C357" s="42" t="s">
        <v>129</v>
      </c>
      <c r="D357" s="110">
        <v>310</v>
      </c>
      <c r="E357" s="126">
        <v>3.8</v>
      </c>
      <c r="F357" s="126">
        <v>6.7</v>
      </c>
      <c r="G357" s="126">
        <v>14.5</v>
      </c>
      <c r="H357" s="126">
        <v>134.4</v>
      </c>
      <c r="I357" s="126">
        <v>13</v>
      </c>
    </row>
    <row r="358" spans="1:9" x14ac:dyDescent="0.25">
      <c r="A358" s="111" t="s">
        <v>18</v>
      </c>
      <c r="B358" s="111">
        <v>245</v>
      </c>
      <c r="C358" s="42" t="s">
        <v>298</v>
      </c>
      <c r="D358" s="110">
        <v>100</v>
      </c>
      <c r="E358" s="66">
        <v>16.8</v>
      </c>
      <c r="F358" s="66">
        <v>4.0999999999999996</v>
      </c>
      <c r="G358" s="66">
        <v>6.4</v>
      </c>
      <c r="H358" s="66">
        <v>89</v>
      </c>
      <c r="I358" s="66">
        <v>1</v>
      </c>
    </row>
    <row r="359" spans="1:9" ht="15" customHeight="1" x14ac:dyDescent="0.25">
      <c r="A359" s="111" t="s">
        <v>18</v>
      </c>
      <c r="B359" s="111">
        <v>333</v>
      </c>
      <c r="C359" s="180" t="s">
        <v>73</v>
      </c>
      <c r="D359" s="110">
        <v>250</v>
      </c>
      <c r="E359" s="66">
        <v>6</v>
      </c>
      <c r="F359" s="66">
        <v>8</v>
      </c>
      <c r="G359" s="66">
        <v>33</v>
      </c>
      <c r="H359" s="66">
        <v>215</v>
      </c>
      <c r="I359" s="66">
        <v>21</v>
      </c>
    </row>
    <row r="360" spans="1:9" ht="18" customHeight="1" x14ac:dyDescent="0.25">
      <c r="A360" s="42" t="s">
        <v>18</v>
      </c>
      <c r="B360" s="42">
        <v>402</v>
      </c>
      <c r="C360" s="42" t="s">
        <v>191</v>
      </c>
      <c r="D360" s="120">
        <v>200</v>
      </c>
      <c r="E360" s="120">
        <v>0.6</v>
      </c>
      <c r="F360" s="120">
        <v>0.1</v>
      </c>
      <c r="G360" s="120">
        <v>31.7</v>
      </c>
      <c r="H360" s="120">
        <v>131</v>
      </c>
      <c r="I360" s="120">
        <v>25</v>
      </c>
    </row>
    <row r="361" spans="1:9" x14ac:dyDescent="0.25">
      <c r="A361" s="111" t="s">
        <v>19</v>
      </c>
      <c r="B361" s="111" t="s">
        <v>19</v>
      </c>
      <c r="C361" s="42" t="s">
        <v>381</v>
      </c>
      <c r="D361" s="110">
        <v>100</v>
      </c>
      <c r="E361" s="66">
        <v>5.86</v>
      </c>
      <c r="F361" s="66">
        <v>0.94</v>
      </c>
      <c r="G361" s="66">
        <v>44.4</v>
      </c>
      <c r="H361" s="66">
        <v>189</v>
      </c>
      <c r="I361" s="66">
        <v>0</v>
      </c>
    </row>
    <row r="362" spans="1:9" x14ac:dyDescent="0.25">
      <c r="A362" s="66" t="s">
        <v>19</v>
      </c>
      <c r="B362" s="111" t="s">
        <v>19</v>
      </c>
      <c r="C362" s="42" t="s">
        <v>382</v>
      </c>
      <c r="D362" s="110">
        <v>100</v>
      </c>
      <c r="E362" s="66">
        <v>7.5</v>
      </c>
      <c r="F362" s="66">
        <v>2.9</v>
      </c>
      <c r="G362" s="66">
        <v>51.4</v>
      </c>
      <c r="H362" s="66">
        <v>262</v>
      </c>
      <c r="I362" s="66">
        <v>0</v>
      </c>
    </row>
    <row r="363" spans="1:9" x14ac:dyDescent="0.25">
      <c r="A363" s="30"/>
      <c r="B363" s="30"/>
      <c r="C363" s="29" t="s">
        <v>185</v>
      </c>
      <c r="D363" s="29">
        <f t="shared" ref="D363:H363" si="43">SUM(D356:D362)</f>
        <v>1160</v>
      </c>
      <c r="E363" s="29">
        <f t="shared" si="43"/>
        <v>43.260000000000005</v>
      </c>
      <c r="F363" s="29">
        <f t="shared" si="43"/>
        <v>27.84</v>
      </c>
      <c r="G363" s="29">
        <f t="shared" si="43"/>
        <v>184</v>
      </c>
      <c r="H363" s="29">
        <f t="shared" si="43"/>
        <v>1087.4000000000001</v>
      </c>
      <c r="I363" s="29">
        <f>SUM(I356:I362)</f>
        <v>66</v>
      </c>
    </row>
    <row r="364" spans="1:9" x14ac:dyDescent="0.25">
      <c r="A364" s="235" t="s">
        <v>8</v>
      </c>
      <c r="B364" s="235"/>
      <c r="C364" s="235"/>
      <c r="D364" s="235"/>
      <c r="E364" s="235"/>
      <c r="F364" s="235"/>
      <c r="G364" s="235"/>
      <c r="H364" s="235"/>
      <c r="I364" s="235"/>
    </row>
    <row r="365" spans="1:9" x14ac:dyDescent="0.25">
      <c r="A365" s="111" t="s">
        <v>18</v>
      </c>
      <c r="B365" s="111" t="s">
        <v>87</v>
      </c>
      <c r="C365" s="178" t="s">
        <v>88</v>
      </c>
      <c r="D365" s="110">
        <v>100</v>
      </c>
      <c r="E365" s="66">
        <v>5.5</v>
      </c>
      <c r="F365" s="66">
        <v>5.2</v>
      </c>
      <c r="G365" s="66">
        <v>43.8</v>
      </c>
      <c r="H365" s="66">
        <v>243</v>
      </c>
      <c r="I365" s="66">
        <v>3.3</v>
      </c>
    </row>
    <row r="366" spans="1:9" ht="30" x14ac:dyDescent="0.25">
      <c r="A366" s="111" t="s">
        <v>18</v>
      </c>
      <c r="B366" s="111">
        <v>442</v>
      </c>
      <c r="C366" s="178" t="s">
        <v>370</v>
      </c>
      <c r="D366" s="110">
        <v>200</v>
      </c>
      <c r="E366" s="110">
        <v>0.5</v>
      </c>
      <c r="F366" s="110">
        <v>0.1</v>
      </c>
      <c r="G366" s="110">
        <v>9.9</v>
      </c>
      <c r="H366" s="110">
        <v>43</v>
      </c>
      <c r="I366" s="110">
        <v>2</v>
      </c>
    </row>
    <row r="367" spans="1:9" x14ac:dyDescent="0.25">
      <c r="A367" s="111" t="s">
        <v>319</v>
      </c>
      <c r="B367" s="111">
        <v>458</v>
      </c>
      <c r="C367" s="178" t="s">
        <v>328</v>
      </c>
      <c r="D367" s="110">
        <v>270</v>
      </c>
      <c r="E367" s="66">
        <v>0.12</v>
      </c>
      <c r="F367" s="66">
        <v>0.5</v>
      </c>
      <c r="G367" s="66">
        <v>16.399999999999999</v>
      </c>
      <c r="H367" s="66">
        <v>80</v>
      </c>
      <c r="I367" s="66">
        <v>13</v>
      </c>
    </row>
    <row r="368" spans="1:9" x14ac:dyDescent="0.25">
      <c r="A368" s="30"/>
      <c r="B368" s="30"/>
      <c r="C368" s="29" t="s">
        <v>185</v>
      </c>
      <c r="D368" s="29">
        <f t="shared" ref="D368:H368" si="44">SUM(D365:D367)</f>
        <v>570</v>
      </c>
      <c r="E368" s="29">
        <f t="shared" si="44"/>
        <v>6.12</v>
      </c>
      <c r="F368" s="29">
        <f t="shared" si="44"/>
        <v>5.8</v>
      </c>
      <c r="G368" s="29">
        <f t="shared" si="44"/>
        <v>70.099999999999994</v>
      </c>
      <c r="H368" s="29">
        <f t="shared" si="44"/>
        <v>366</v>
      </c>
      <c r="I368" s="29">
        <f>SUM(I365:I367)</f>
        <v>18.3</v>
      </c>
    </row>
    <row r="369" spans="1:9" x14ac:dyDescent="0.25">
      <c r="A369" s="236" t="s">
        <v>9</v>
      </c>
      <c r="B369" s="237"/>
      <c r="C369" s="237"/>
      <c r="D369" s="237"/>
      <c r="E369" s="237"/>
      <c r="F369" s="237"/>
      <c r="G369" s="237"/>
      <c r="H369" s="237"/>
      <c r="I369" s="237"/>
    </row>
    <row r="370" spans="1:9" x14ac:dyDescent="0.25">
      <c r="A370" s="111" t="s">
        <v>18</v>
      </c>
      <c r="B370" s="111">
        <v>13</v>
      </c>
      <c r="C370" s="178" t="s">
        <v>352</v>
      </c>
      <c r="D370" s="110">
        <v>10</v>
      </c>
      <c r="E370" s="66">
        <v>0.1</v>
      </c>
      <c r="F370" s="66">
        <v>8.3000000000000007</v>
      </c>
      <c r="G370" s="66">
        <v>0.1</v>
      </c>
      <c r="H370" s="66">
        <v>75</v>
      </c>
      <c r="I370" s="66">
        <v>0</v>
      </c>
    </row>
    <row r="371" spans="1:9" x14ac:dyDescent="0.25">
      <c r="A371" s="111" t="s">
        <v>18</v>
      </c>
      <c r="B371" s="117">
        <v>33</v>
      </c>
      <c r="C371" s="42" t="s">
        <v>299</v>
      </c>
      <c r="D371" s="118">
        <v>100</v>
      </c>
      <c r="E371" s="118">
        <v>3</v>
      </c>
      <c r="F371" s="118">
        <v>1.5</v>
      </c>
      <c r="G371" s="118">
        <v>14</v>
      </c>
      <c r="H371" s="118">
        <v>80</v>
      </c>
      <c r="I371" s="118">
        <v>4.8</v>
      </c>
    </row>
    <row r="372" spans="1:9" x14ac:dyDescent="0.25">
      <c r="A372" s="117" t="s">
        <v>18</v>
      </c>
      <c r="B372" s="117">
        <v>298</v>
      </c>
      <c r="C372" s="42" t="s">
        <v>300</v>
      </c>
      <c r="D372" s="118">
        <v>100</v>
      </c>
      <c r="E372" s="118">
        <v>22.4</v>
      </c>
      <c r="F372" s="118">
        <v>11.9</v>
      </c>
      <c r="G372" s="118">
        <v>1.7</v>
      </c>
      <c r="H372" s="118">
        <v>164</v>
      </c>
      <c r="I372" s="118">
        <v>0</v>
      </c>
    </row>
    <row r="373" spans="1:9" x14ac:dyDescent="0.25">
      <c r="A373" s="119" t="s">
        <v>18</v>
      </c>
      <c r="B373" s="119">
        <v>371</v>
      </c>
      <c r="C373" s="42" t="s">
        <v>53</v>
      </c>
      <c r="D373" s="120">
        <v>30</v>
      </c>
      <c r="E373" s="120">
        <v>4.2</v>
      </c>
      <c r="F373" s="120">
        <v>2.5</v>
      </c>
      <c r="G373" s="120">
        <v>2.9</v>
      </c>
      <c r="H373" s="120">
        <v>37</v>
      </c>
      <c r="I373" s="120">
        <v>0.2</v>
      </c>
    </row>
    <row r="374" spans="1:9" x14ac:dyDescent="0.25">
      <c r="A374" s="111" t="s">
        <v>18</v>
      </c>
      <c r="B374" s="111">
        <v>325</v>
      </c>
      <c r="C374" s="42" t="s">
        <v>33</v>
      </c>
      <c r="D374" s="110">
        <v>180</v>
      </c>
      <c r="E374" s="66">
        <v>6.4</v>
      </c>
      <c r="F374" s="66">
        <v>7.6</v>
      </c>
      <c r="G374" s="66">
        <v>39.4</v>
      </c>
      <c r="H374" s="66">
        <v>243.6</v>
      </c>
      <c r="I374" s="66">
        <v>0</v>
      </c>
    </row>
    <row r="375" spans="1:9" x14ac:dyDescent="0.25">
      <c r="A375" s="111" t="s">
        <v>18</v>
      </c>
      <c r="B375" s="111">
        <v>431</v>
      </c>
      <c r="C375" s="42" t="s">
        <v>11</v>
      </c>
      <c r="D375" s="110">
        <v>200</v>
      </c>
      <c r="E375" s="66">
        <v>0.2</v>
      </c>
      <c r="F375" s="66">
        <v>0.1</v>
      </c>
      <c r="G375" s="66">
        <v>14</v>
      </c>
      <c r="H375" s="66">
        <v>55</v>
      </c>
      <c r="I375" s="66">
        <v>0</v>
      </c>
    </row>
    <row r="376" spans="1:9" x14ac:dyDescent="0.25">
      <c r="A376" s="111" t="s">
        <v>19</v>
      </c>
      <c r="B376" s="111" t="s">
        <v>19</v>
      </c>
      <c r="C376" s="42" t="s">
        <v>381</v>
      </c>
      <c r="D376" s="110">
        <v>50</v>
      </c>
      <c r="E376" s="66">
        <v>2.9</v>
      </c>
      <c r="F376" s="66">
        <v>0.47</v>
      </c>
      <c r="G376" s="66">
        <v>22.2</v>
      </c>
      <c r="H376" s="66">
        <v>94</v>
      </c>
      <c r="I376" s="66">
        <v>0</v>
      </c>
    </row>
    <row r="377" spans="1:9" x14ac:dyDescent="0.25">
      <c r="A377" s="111" t="s">
        <v>19</v>
      </c>
      <c r="B377" s="111" t="s">
        <v>19</v>
      </c>
      <c r="C377" s="42" t="s">
        <v>382</v>
      </c>
      <c r="D377" s="110">
        <v>50</v>
      </c>
      <c r="E377" s="66">
        <v>3.25</v>
      </c>
      <c r="F377" s="66">
        <v>1.45</v>
      </c>
      <c r="G377" s="66">
        <v>25.7</v>
      </c>
      <c r="H377" s="66">
        <v>131</v>
      </c>
      <c r="I377" s="66">
        <v>0</v>
      </c>
    </row>
    <row r="378" spans="1:9" x14ac:dyDescent="0.25">
      <c r="A378" s="30"/>
      <c r="B378" s="30"/>
      <c r="C378" s="29" t="s">
        <v>185</v>
      </c>
      <c r="D378" s="29">
        <f t="shared" ref="D378:H378" si="45">SUM(D370:D377)</f>
        <v>720</v>
      </c>
      <c r="E378" s="29">
        <f t="shared" si="45"/>
        <v>42.45</v>
      </c>
      <c r="F378" s="29">
        <f t="shared" si="45"/>
        <v>33.820000000000007</v>
      </c>
      <c r="G378" s="29">
        <f t="shared" si="45"/>
        <v>120</v>
      </c>
      <c r="H378" s="29">
        <f t="shared" si="45"/>
        <v>879.6</v>
      </c>
      <c r="I378" s="29">
        <f>SUM(I370:I377)</f>
        <v>5</v>
      </c>
    </row>
    <row r="379" spans="1:9" x14ac:dyDescent="0.25">
      <c r="A379" s="235" t="s">
        <v>12</v>
      </c>
      <c r="B379" s="235"/>
      <c r="C379" s="235"/>
      <c r="D379" s="235"/>
      <c r="E379" s="235"/>
      <c r="F379" s="235"/>
      <c r="G379" s="235"/>
      <c r="H379" s="235"/>
      <c r="I379" s="235"/>
    </row>
    <row r="380" spans="1:9" x14ac:dyDescent="0.25">
      <c r="A380" s="111" t="s">
        <v>18</v>
      </c>
      <c r="B380" s="111">
        <v>435</v>
      </c>
      <c r="C380" s="66" t="s">
        <v>362</v>
      </c>
      <c r="D380" s="110">
        <v>200</v>
      </c>
      <c r="E380" s="66">
        <v>6</v>
      </c>
      <c r="F380" s="66">
        <v>2</v>
      </c>
      <c r="G380" s="66">
        <v>8.4</v>
      </c>
      <c r="H380" s="66">
        <v>80</v>
      </c>
      <c r="I380" s="66">
        <v>1</v>
      </c>
    </row>
    <row r="381" spans="1:9" x14ac:dyDescent="0.25">
      <c r="A381" s="111" t="s">
        <v>19</v>
      </c>
      <c r="B381" s="111" t="s">
        <v>19</v>
      </c>
      <c r="C381" s="42" t="s">
        <v>301</v>
      </c>
      <c r="D381" s="110">
        <v>30</v>
      </c>
      <c r="E381" s="66">
        <v>5.3</v>
      </c>
      <c r="F381" s="66">
        <v>4.2</v>
      </c>
      <c r="G381" s="66">
        <v>6.1</v>
      </c>
      <c r="H381" s="66">
        <v>35</v>
      </c>
      <c r="I381" s="66">
        <v>1</v>
      </c>
    </row>
    <row r="382" spans="1:9" x14ac:dyDescent="0.25">
      <c r="A382" s="111"/>
      <c r="B382" s="111"/>
      <c r="C382" s="29" t="s">
        <v>185</v>
      </c>
      <c r="D382" s="29">
        <f t="shared" ref="D382:H382" si="46">SUM(D380:D381)</f>
        <v>230</v>
      </c>
      <c r="E382" s="29">
        <f t="shared" si="46"/>
        <v>11.3</v>
      </c>
      <c r="F382" s="29">
        <f t="shared" si="46"/>
        <v>6.2</v>
      </c>
      <c r="G382" s="29">
        <f t="shared" si="46"/>
        <v>14.5</v>
      </c>
      <c r="H382" s="29">
        <f t="shared" si="46"/>
        <v>115</v>
      </c>
      <c r="I382" s="29">
        <f>SUM(I380:I381)</f>
        <v>2</v>
      </c>
    </row>
    <row r="383" spans="1:9" x14ac:dyDescent="0.25">
      <c r="A383" s="111"/>
      <c r="B383" s="111"/>
      <c r="C383" s="29" t="s">
        <v>20</v>
      </c>
      <c r="D383" s="26"/>
      <c r="E383" s="29">
        <f t="shared" ref="E383:H383" si="47">SUM(E354+E363+E368+E378+E382)</f>
        <v>125.83000000000001</v>
      </c>
      <c r="F383" s="29">
        <f t="shared" si="47"/>
        <v>100.56000000000002</v>
      </c>
      <c r="G383" s="29">
        <f t="shared" si="47"/>
        <v>490.6</v>
      </c>
      <c r="H383" s="29">
        <f t="shared" si="47"/>
        <v>3290</v>
      </c>
      <c r="I383" s="29">
        <f>SUM(I354+I363+I368+I378+I382)</f>
        <v>94</v>
      </c>
    </row>
    <row r="384" spans="1:9" x14ac:dyDescent="0.25">
      <c r="A384" s="66"/>
      <c r="B384" s="74"/>
      <c r="C384" s="29" t="s">
        <v>141</v>
      </c>
      <c r="D384" s="26"/>
      <c r="E384" s="29">
        <v>0.9</v>
      </c>
      <c r="F384" s="29">
        <v>0.9</v>
      </c>
      <c r="G384" s="29">
        <v>4</v>
      </c>
      <c r="H384" s="29"/>
      <c r="I384" s="29"/>
    </row>
    <row r="385" spans="1:9" x14ac:dyDescent="0.25">
      <c r="A385" s="184"/>
      <c r="B385" s="192"/>
      <c r="C385" s="142"/>
      <c r="D385" s="143" t="s">
        <v>327</v>
      </c>
      <c r="E385" s="142"/>
      <c r="F385" s="144">
        <f>SUM(E383*4/G383)</f>
        <v>1.0259274357929067</v>
      </c>
      <c r="G385" s="142"/>
      <c r="H385" s="184"/>
      <c r="I385" s="184"/>
    </row>
    <row r="386" spans="1:9" ht="27" customHeight="1" x14ac:dyDescent="0.25">
      <c r="A386" s="184"/>
      <c r="B386" s="184"/>
      <c r="C386" s="184"/>
      <c r="D386" s="184"/>
      <c r="E386" s="184"/>
      <c r="F386" s="184"/>
      <c r="G386" s="184"/>
      <c r="H386" s="184"/>
      <c r="I386" s="184"/>
    </row>
    <row r="387" spans="1:9" x14ac:dyDescent="0.25">
      <c r="A387" s="184"/>
      <c r="B387" s="184"/>
      <c r="C387" s="184"/>
      <c r="D387" s="184"/>
      <c r="E387" s="184"/>
      <c r="F387" s="184"/>
      <c r="G387" s="184"/>
      <c r="H387" s="184"/>
      <c r="I387" s="184"/>
    </row>
    <row r="388" spans="1:9" x14ac:dyDescent="0.25">
      <c r="A388" s="213" t="s">
        <v>397</v>
      </c>
      <c r="B388" s="213"/>
      <c r="C388" s="213"/>
      <c r="D388" s="213"/>
      <c r="E388" s="213"/>
      <c r="F388" s="213"/>
      <c r="G388" s="213"/>
      <c r="H388" s="213"/>
      <c r="I388" s="213"/>
    </row>
    <row r="389" spans="1:9" x14ac:dyDescent="0.25">
      <c r="A389" s="214" t="s">
        <v>181</v>
      </c>
      <c r="B389" s="214" t="s">
        <v>13</v>
      </c>
      <c r="C389" s="216" t="s">
        <v>192</v>
      </c>
      <c r="D389" s="218" t="s">
        <v>2</v>
      </c>
      <c r="E389" s="220" t="s">
        <v>3</v>
      </c>
      <c r="F389" s="220"/>
      <c r="G389" s="220"/>
      <c r="H389" s="220" t="s">
        <v>4</v>
      </c>
      <c r="I389" s="218" t="s">
        <v>182</v>
      </c>
    </row>
    <row r="390" spans="1:9" x14ac:dyDescent="0.25">
      <c r="A390" s="215"/>
      <c r="B390" s="215"/>
      <c r="C390" s="217"/>
      <c r="D390" s="219"/>
      <c r="E390" s="175" t="s">
        <v>14</v>
      </c>
      <c r="F390" s="175" t="s">
        <v>15</v>
      </c>
      <c r="G390" s="175" t="s">
        <v>16</v>
      </c>
      <c r="H390" s="220"/>
      <c r="I390" s="221"/>
    </row>
    <row r="391" spans="1:9" x14ac:dyDescent="0.25">
      <c r="A391" s="238" t="s">
        <v>5</v>
      </c>
      <c r="B391" s="238"/>
      <c r="C391" s="238"/>
      <c r="D391" s="238"/>
      <c r="E391" s="238"/>
      <c r="F391" s="238"/>
      <c r="G391" s="238"/>
      <c r="H391" s="238"/>
      <c r="I391" s="238"/>
    </row>
    <row r="392" spans="1:9" x14ac:dyDescent="0.25">
      <c r="A392" s="111" t="s">
        <v>18</v>
      </c>
      <c r="B392" s="111">
        <v>13</v>
      </c>
      <c r="C392" s="178" t="s">
        <v>352</v>
      </c>
      <c r="D392" s="110">
        <v>10</v>
      </c>
      <c r="E392" s="66">
        <v>0.1</v>
      </c>
      <c r="F392" s="66">
        <v>8.3000000000000007</v>
      </c>
      <c r="G392" s="66">
        <v>0.1</v>
      </c>
      <c r="H392" s="66">
        <v>75</v>
      </c>
      <c r="I392" s="66">
        <v>0</v>
      </c>
    </row>
    <row r="393" spans="1:9" x14ac:dyDescent="0.25">
      <c r="A393" s="111" t="s">
        <v>18</v>
      </c>
      <c r="B393" s="111">
        <v>14</v>
      </c>
      <c r="C393" s="178" t="s">
        <v>60</v>
      </c>
      <c r="D393" s="110">
        <v>22</v>
      </c>
      <c r="E393" s="66">
        <v>4.5999999999999996</v>
      </c>
      <c r="F393" s="66">
        <v>5.9</v>
      </c>
      <c r="G393" s="66">
        <v>5</v>
      </c>
      <c r="H393" s="66">
        <v>80</v>
      </c>
      <c r="I393" s="66">
        <v>0</v>
      </c>
    </row>
    <row r="394" spans="1:9" x14ac:dyDescent="0.25">
      <c r="A394" s="111" t="s">
        <v>18</v>
      </c>
      <c r="B394" s="111">
        <v>112</v>
      </c>
      <c r="C394" s="42" t="s">
        <v>217</v>
      </c>
      <c r="D394" s="110">
        <v>255</v>
      </c>
      <c r="E394" s="66">
        <v>6.8</v>
      </c>
      <c r="F394" s="66">
        <v>5.9</v>
      </c>
      <c r="G394" s="66">
        <v>43.2</v>
      </c>
      <c r="H394" s="66">
        <v>186</v>
      </c>
      <c r="I394" s="66">
        <v>1</v>
      </c>
    </row>
    <row r="395" spans="1:9" x14ac:dyDescent="0.25">
      <c r="A395" s="111" t="s">
        <v>18</v>
      </c>
      <c r="B395" s="111">
        <v>433</v>
      </c>
      <c r="C395" s="178" t="s">
        <v>21</v>
      </c>
      <c r="D395" s="110">
        <v>200</v>
      </c>
      <c r="E395" s="66">
        <v>2.9</v>
      </c>
      <c r="F395" s="66">
        <v>2.5</v>
      </c>
      <c r="G395" s="66">
        <v>24.8</v>
      </c>
      <c r="H395" s="66">
        <v>134</v>
      </c>
      <c r="I395" s="66">
        <v>1</v>
      </c>
    </row>
    <row r="396" spans="1:9" x14ac:dyDescent="0.25">
      <c r="A396" s="111" t="s">
        <v>19</v>
      </c>
      <c r="B396" s="111" t="s">
        <v>19</v>
      </c>
      <c r="C396" s="42" t="s">
        <v>382</v>
      </c>
      <c r="D396" s="110">
        <v>100</v>
      </c>
      <c r="E396" s="66">
        <v>7.5</v>
      </c>
      <c r="F396" s="66">
        <v>2.9</v>
      </c>
      <c r="G396" s="66">
        <v>51.4</v>
      </c>
      <c r="H396" s="66">
        <v>262</v>
      </c>
      <c r="I396" s="66">
        <v>0</v>
      </c>
    </row>
    <row r="397" spans="1:9" x14ac:dyDescent="0.25">
      <c r="A397" s="111" t="s">
        <v>319</v>
      </c>
      <c r="B397" s="111">
        <v>458</v>
      </c>
      <c r="C397" s="178" t="s">
        <v>93</v>
      </c>
      <c r="D397" s="110">
        <v>150</v>
      </c>
      <c r="E397" s="66">
        <v>1.2</v>
      </c>
      <c r="F397" s="66">
        <v>0.7</v>
      </c>
      <c r="G397" s="66">
        <v>16</v>
      </c>
      <c r="H397" s="66">
        <v>144</v>
      </c>
      <c r="I397" s="66">
        <v>21</v>
      </c>
    </row>
    <row r="398" spans="1:9" x14ac:dyDescent="0.25">
      <c r="A398" s="30"/>
      <c r="B398" s="30"/>
      <c r="C398" s="29" t="s">
        <v>185</v>
      </c>
      <c r="D398" s="29">
        <f t="shared" ref="D398:H398" si="48">SUM(D392:D397)</f>
        <v>737</v>
      </c>
      <c r="E398" s="29">
        <f t="shared" si="48"/>
        <v>23.099999999999998</v>
      </c>
      <c r="F398" s="29">
        <f t="shared" si="48"/>
        <v>26.2</v>
      </c>
      <c r="G398" s="29">
        <f t="shared" si="48"/>
        <v>140.5</v>
      </c>
      <c r="H398" s="29">
        <f t="shared" si="48"/>
        <v>881</v>
      </c>
      <c r="I398" s="29">
        <f>SUM(I392:I397)</f>
        <v>23</v>
      </c>
    </row>
    <row r="399" spans="1:9" x14ac:dyDescent="0.25">
      <c r="A399" s="239" t="s">
        <v>6</v>
      </c>
      <c r="B399" s="239"/>
      <c r="C399" s="239"/>
      <c r="D399" s="239"/>
      <c r="E399" s="239"/>
      <c r="F399" s="239"/>
      <c r="G399" s="239"/>
      <c r="H399" s="239"/>
      <c r="I399" s="239"/>
    </row>
    <row r="400" spans="1:9" ht="30" x14ac:dyDescent="0.25">
      <c r="A400" s="111" t="s">
        <v>18</v>
      </c>
      <c r="B400" s="171">
        <v>52</v>
      </c>
      <c r="C400" s="196" t="s">
        <v>331</v>
      </c>
      <c r="D400" s="110">
        <v>135</v>
      </c>
      <c r="E400" s="126">
        <v>8</v>
      </c>
      <c r="F400" s="126">
        <v>4.0999999999999996</v>
      </c>
      <c r="G400" s="126">
        <v>33.1</v>
      </c>
      <c r="H400" s="126">
        <v>62</v>
      </c>
      <c r="I400" s="126">
        <v>0</v>
      </c>
    </row>
    <row r="401" spans="1:9" x14ac:dyDescent="0.25">
      <c r="A401" s="111" t="s">
        <v>18</v>
      </c>
      <c r="B401" s="111" t="s">
        <v>121</v>
      </c>
      <c r="C401" s="180" t="s">
        <v>167</v>
      </c>
      <c r="D401" s="110">
        <v>318</v>
      </c>
      <c r="E401" s="66">
        <v>5.6</v>
      </c>
      <c r="F401" s="66">
        <v>8.3000000000000007</v>
      </c>
      <c r="G401" s="66">
        <v>20.6</v>
      </c>
      <c r="H401" s="66">
        <v>180</v>
      </c>
      <c r="I401" s="66">
        <v>9.6</v>
      </c>
    </row>
    <row r="402" spans="1:9" x14ac:dyDescent="0.25">
      <c r="A402" s="111" t="s">
        <v>18</v>
      </c>
      <c r="B402" s="111">
        <v>306</v>
      </c>
      <c r="C402" s="180" t="s">
        <v>52</v>
      </c>
      <c r="D402" s="110">
        <v>290</v>
      </c>
      <c r="E402" s="66">
        <v>13.6</v>
      </c>
      <c r="F402" s="66">
        <v>27.7</v>
      </c>
      <c r="G402" s="66">
        <v>29.3</v>
      </c>
      <c r="H402" s="66">
        <v>330</v>
      </c>
      <c r="I402" s="66">
        <v>37</v>
      </c>
    </row>
    <row r="403" spans="1:9" ht="31.5" customHeight="1" x14ac:dyDescent="0.25">
      <c r="A403" s="111" t="s">
        <v>18</v>
      </c>
      <c r="B403" s="111">
        <v>371</v>
      </c>
      <c r="C403" s="180" t="s">
        <v>53</v>
      </c>
      <c r="D403" s="110">
        <v>30</v>
      </c>
      <c r="E403" s="66">
        <v>0.7</v>
      </c>
      <c r="F403" s="66">
        <v>2</v>
      </c>
      <c r="G403" s="66">
        <v>3.2</v>
      </c>
      <c r="H403" s="66">
        <v>34</v>
      </c>
      <c r="I403" s="66">
        <v>0</v>
      </c>
    </row>
    <row r="404" spans="1:9" x14ac:dyDescent="0.25">
      <c r="A404" s="106" t="s">
        <v>19</v>
      </c>
      <c r="B404" s="106" t="s">
        <v>19</v>
      </c>
      <c r="C404" s="109" t="s">
        <v>437</v>
      </c>
      <c r="D404" s="107">
        <v>200</v>
      </c>
      <c r="E404" s="107">
        <v>6.15</v>
      </c>
      <c r="F404" s="107">
        <v>2.25</v>
      </c>
      <c r="G404" s="107">
        <v>22.3</v>
      </c>
      <c r="H404" s="107">
        <v>70.8</v>
      </c>
      <c r="I404" s="107">
        <v>14.99</v>
      </c>
    </row>
    <row r="405" spans="1:9" x14ac:dyDescent="0.25">
      <c r="A405" s="111" t="s">
        <v>19</v>
      </c>
      <c r="B405" s="111" t="s">
        <v>19</v>
      </c>
      <c r="C405" s="42" t="s">
        <v>381</v>
      </c>
      <c r="D405" s="110">
        <v>100</v>
      </c>
      <c r="E405" s="66">
        <v>7.5</v>
      </c>
      <c r="F405" s="66">
        <v>2.9</v>
      </c>
      <c r="G405" s="66">
        <v>51.4</v>
      </c>
      <c r="H405" s="66">
        <v>262</v>
      </c>
      <c r="I405" s="66">
        <v>0</v>
      </c>
    </row>
    <row r="406" spans="1:9" x14ac:dyDescent="0.25">
      <c r="A406" s="66" t="s">
        <v>19</v>
      </c>
      <c r="B406" s="111" t="s">
        <v>19</v>
      </c>
      <c r="C406" s="42" t="s">
        <v>382</v>
      </c>
      <c r="D406" s="110">
        <v>100</v>
      </c>
      <c r="E406" s="66">
        <v>7.5</v>
      </c>
      <c r="F406" s="66">
        <v>2.9</v>
      </c>
      <c r="G406" s="66">
        <v>51.4</v>
      </c>
      <c r="H406" s="66">
        <v>262</v>
      </c>
      <c r="I406" s="66">
        <v>0</v>
      </c>
    </row>
    <row r="407" spans="1:9" x14ac:dyDescent="0.25">
      <c r="A407" s="30"/>
      <c r="B407" s="30"/>
      <c r="C407" s="29" t="s">
        <v>185</v>
      </c>
      <c r="D407" s="29">
        <f t="shared" ref="D407:H407" si="49">SUM(D400:D406)</f>
        <v>1173</v>
      </c>
      <c r="E407" s="29">
        <f t="shared" si="49"/>
        <v>49.05</v>
      </c>
      <c r="F407" s="29">
        <f t="shared" si="49"/>
        <v>50.15</v>
      </c>
      <c r="G407" s="29">
        <f t="shared" si="49"/>
        <v>211.3</v>
      </c>
      <c r="H407" s="29">
        <f t="shared" si="49"/>
        <v>1200.8</v>
      </c>
      <c r="I407" s="29">
        <f>SUM(I400:I406)</f>
        <v>61.59</v>
      </c>
    </row>
    <row r="408" spans="1:9" x14ac:dyDescent="0.25">
      <c r="A408" s="239" t="s">
        <v>8</v>
      </c>
      <c r="B408" s="239"/>
      <c r="C408" s="239"/>
      <c r="D408" s="239"/>
      <c r="E408" s="239"/>
      <c r="F408" s="239"/>
      <c r="G408" s="239"/>
      <c r="H408" s="239"/>
      <c r="I408" s="239"/>
    </row>
    <row r="409" spans="1:9" ht="30" x14ac:dyDescent="0.25">
      <c r="A409" s="111" t="s">
        <v>18</v>
      </c>
      <c r="B409" s="111" t="s">
        <v>332</v>
      </c>
      <c r="C409" s="42" t="s">
        <v>348</v>
      </c>
      <c r="D409" s="110">
        <v>180</v>
      </c>
      <c r="E409" s="126">
        <v>24</v>
      </c>
      <c r="F409" s="126">
        <v>11.6</v>
      </c>
      <c r="G409" s="126">
        <v>39</v>
      </c>
      <c r="H409" s="126">
        <v>251</v>
      </c>
      <c r="I409" s="126">
        <v>1.3</v>
      </c>
    </row>
    <row r="410" spans="1:9" ht="30" x14ac:dyDescent="0.25">
      <c r="A410" s="111" t="s">
        <v>18</v>
      </c>
      <c r="B410" s="111">
        <v>442</v>
      </c>
      <c r="C410" s="178" t="s">
        <v>370</v>
      </c>
      <c r="D410" s="110">
        <v>200</v>
      </c>
      <c r="E410" s="110">
        <v>0.5</v>
      </c>
      <c r="F410" s="110">
        <v>0.1</v>
      </c>
      <c r="G410" s="110">
        <v>9.9</v>
      </c>
      <c r="H410" s="110">
        <v>43</v>
      </c>
      <c r="I410" s="110">
        <v>2</v>
      </c>
    </row>
    <row r="411" spans="1:9" x14ac:dyDescent="0.25">
      <c r="A411" s="111" t="s">
        <v>319</v>
      </c>
      <c r="B411" s="111">
        <v>458</v>
      </c>
      <c r="C411" s="178" t="s">
        <v>93</v>
      </c>
      <c r="D411" s="110">
        <v>270</v>
      </c>
      <c r="E411" s="66">
        <v>1.2</v>
      </c>
      <c r="F411" s="66">
        <v>0.7</v>
      </c>
      <c r="G411" s="66">
        <v>16</v>
      </c>
      <c r="H411" s="66">
        <v>144</v>
      </c>
      <c r="I411" s="66">
        <v>21</v>
      </c>
    </row>
    <row r="412" spans="1:9" x14ac:dyDescent="0.25">
      <c r="A412" s="30"/>
      <c r="B412" s="30"/>
      <c r="C412" s="29" t="s">
        <v>185</v>
      </c>
      <c r="D412" s="29">
        <f t="shared" ref="D412:H412" si="50">SUM(D409:D411)</f>
        <v>650</v>
      </c>
      <c r="E412" s="29">
        <f t="shared" si="50"/>
        <v>25.7</v>
      </c>
      <c r="F412" s="29">
        <f t="shared" si="50"/>
        <v>12.399999999999999</v>
      </c>
      <c r="G412" s="29">
        <f t="shared" si="50"/>
        <v>64.900000000000006</v>
      </c>
      <c r="H412" s="29">
        <f t="shared" si="50"/>
        <v>438</v>
      </c>
      <c r="I412" s="29">
        <f>SUM(I409:I411)</f>
        <v>24.3</v>
      </c>
    </row>
    <row r="413" spans="1:9" x14ac:dyDescent="0.25">
      <c r="A413" s="240" t="s">
        <v>9</v>
      </c>
      <c r="B413" s="241"/>
      <c r="C413" s="241"/>
      <c r="D413" s="241"/>
      <c r="E413" s="241"/>
      <c r="F413" s="241"/>
      <c r="G413" s="241"/>
      <c r="H413" s="241"/>
      <c r="I413" s="241"/>
    </row>
    <row r="414" spans="1:9" x14ac:dyDescent="0.25">
      <c r="A414" s="111" t="s">
        <v>18</v>
      </c>
      <c r="B414" s="111">
        <v>13</v>
      </c>
      <c r="C414" s="178" t="s">
        <v>352</v>
      </c>
      <c r="D414" s="110">
        <v>10</v>
      </c>
      <c r="E414" s="126">
        <v>0.1</v>
      </c>
      <c r="F414" s="126">
        <v>8.3000000000000007</v>
      </c>
      <c r="G414" s="126">
        <v>0.1</v>
      </c>
      <c r="H414" s="126">
        <v>75</v>
      </c>
      <c r="I414" s="126">
        <v>0</v>
      </c>
    </row>
    <row r="415" spans="1:9" x14ac:dyDescent="0.25">
      <c r="A415" s="111" t="s">
        <v>18</v>
      </c>
      <c r="B415" s="111">
        <v>213</v>
      </c>
      <c r="C415" s="42" t="s">
        <v>28</v>
      </c>
      <c r="D415" s="118">
        <v>40</v>
      </c>
      <c r="E415" s="118">
        <v>5.0999999999999996</v>
      </c>
      <c r="F415" s="118">
        <v>4.5999999999999996</v>
      </c>
      <c r="G415" s="118">
        <v>0.3</v>
      </c>
      <c r="H415" s="118">
        <v>63</v>
      </c>
      <c r="I415" s="118">
        <v>27</v>
      </c>
    </row>
    <row r="416" spans="1:9" x14ac:dyDescent="0.25">
      <c r="A416" s="111" t="s">
        <v>420</v>
      </c>
      <c r="B416" s="111">
        <v>109</v>
      </c>
      <c r="C416" s="42" t="s">
        <v>414</v>
      </c>
      <c r="D416" s="118">
        <v>250</v>
      </c>
      <c r="E416" s="118">
        <v>2</v>
      </c>
      <c r="F416" s="118">
        <v>7</v>
      </c>
      <c r="G416" s="118">
        <v>13</v>
      </c>
      <c r="H416" s="118">
        <v>133</v>
      </c>
      <c r="I416" s="118">
        <v>0</v>
      </c>
    </row>
    <row r="417" spans="1:9" x14ac:dyDescent="0.25">
      <c r="A417" s="111" t="s">
        <v>18</v>
      </c>
      <c r="B417" s="111">
        <v>242</v>
      </c>
      <c r="C417" s="42" t="s">
        <v>23</v>
      </c>
      <c r="D417" s="110">
        <v>100</v>
      </c>
      <c r="E417" s="126">
        <v>11.2</v>
      </c>
      <c r="F417" s="127">
        <v>10.7</v>
      </c>
      <c r="G417" s="127">
        <v>7.2</v>
      </c>
      <c r="H417" s="127">
        <v>182</v>
      </c>
      <c r="I417" s="127">
        <f>9*150/255</f>
        <v>5.2941176470588234</v>
      </c>
    </row>
    <row r="418" spans="1:9" x14ac:dyDescent="0.25">
      <c r="A418" s="111" t="s">
        <v>18</v>
      </c>
      <c r="B418" s="111">
        <v>431</v>
      </c>
      <c r="C418" s="42" t="s">
        <v>42</v>
      </c>
      <c r="D418" s="110">
        <v>200</v>
      </c>
      <c r="E418" s="66">
        <v>0.3</v>
      </c>
      <c r="F418" s="66">
        <v>0.1</v>
      </c>
      <c r="G418" s="66">
        <v>15</v>
      </c>
      <c r="H418" s="66">
        <v>62</v>
      </c>
      <c r="I418" s="66">
        <v>3</v>
      </c>
    </row>
    <row r="419" spans="1:9" x14ac:dyDescent="0.25">
      <c r="A419" s="111" t="s">
        <v>19</v>
      </c>
      <c r="B419" s="111" t="s">
        <v>19</v>
      </c>
      <c r="C419" s="42" t="s">
        <v>381</v>
      </c>
      <c r="D419" s="110">
        <v>50</v>
      </c>
      <c r="E419" s="66">
        <v>2.9</v>
      </c>
      <c r="F419" s="66">
        <v>0.47</v>
      </c>
      <c r="G419" s="66">
        <v>22.2</v>
      </c>
      <c r="H419" s="66">
        <v>94.5</v>
      </c>
      <c r="I419" s="66">
        <v>0</v>
      </c>
    </row>
    <row r="420" spans="1:9" x14ac:dyDescent="0.25">
      <c r="A420" s="111" t="s">
        <v>19</v>
      </c>
      <c r="B420" s="111" t="s">
        <v>19</v>
      </c>
      <c r="C420" s="42" t="s">
        <v>382</v>
      </c>
      <c r="D420" s="110">
        <v>50</v>
      </c>
      <c r="E420" s="66">
        <v>3.25</v>
      </c>
      <c r="F420" s="66">
        <v>1.45</v>
      </c>
      <c r="G420" s="66">
        <v>25.7</v>
      </c>
      <c r="H420" s="66">
        <v>131</v>
      </c>
      <c r="I420" s="66">
        <v>1.5</v>
      </c>
    </row>
    <row r="421" spans="1:9" x14ac:dyDescent="0.25">
      <c r="A421" s="79"/>
      <c r="B421" s="204"/>
      <c r="C421" s="79" t="s">
        <v>185</v>
      </c>
      <c r="D421" s="79">
        <f t="shared" ref="D421:I421" si="51">SUM(D414:D420)</f>
        <v>700</v>
      </c>
      <c r="E421" s="79">
        <f t="shared" si="51"/>
        <v>24.849999999999998</v>
      </c>
      <c r="F421" s="79">
        <f t="shared" si="51"/>
        <v>32.619999999999997</v>
      </c>
      <c r="G421" s="79">
        <f t="shared" si="51"/>
        <v>83.5</v>
      </c>
      <c r="H421" s="79">
        <f t="shared" si="51"/>
        <v>740.5</v>
      </c>
      <c r="I421" s="79">
        <f t="shared" si="51"/>
        <v>36.794117647058826</v>
      </c>
    </row>
    <row r="422" spans="1:9" x14ac:dyDescent="0.25">
      <c r="A422" s="242" t="s">
        <v>12</v>
      </c>
      <c r="B422" s="242"/>
      <c r="C422" s="242"/>
      <c r="D422" s="242"/>
      <c r="E422" s="242"/>
      <c r="F422" s="242"/>
      <c r="G422" s="242"/>
      <c r="H422" s="242"/>
      <c r="I422" s="242"/>
    </row>
    <row r="423" spans="1:9" x14ac:dyDescent="0.25">
      <c r="A423" s="195" t="s">
        <v>18</v>
      </c>
      <c r="B423" s="205">
        <v>435</v>
      </c>
      <c r="C423" s="206" t="s">
        <v>361</v>
      </c>
      <c r="D423" s="207">
        <v>200</v>
      </c>
      <c r="E423" s="195">
        <v>6</v>
      </c>
      <c r="F423" s="195">
        <v>0.2</v>
      </c>
      <c r="G423" s="195">
        <v>8</v>
      </c>
      <c r="H423" s="195">
        <v>62</v>
      </c>
      <c r="I423" s="195">
        <v>2</v>
      </c>
    </row>
    <row r="424" spans="1:9" x14ac:dyDescent="0.25">
      <c r="A424" s="206" t="s">
        <v>19</v>
      </c>
      <c r="B424" s="206" t="s">
        <v>19</v>
      </c>
      <c r="C424" s="208" t="s">
        <v>415</v>
      </c>
      <c r="D424" s="195">
        <v>50</v>
      </c>
      <c r="E424" s="195">
        <f>50*5.2/100</f>
        <v>2.6</v>
      </c>
      <c r="F424" s="195">
        <v>3.2</v>
      </c>
      <c r="G424" s="195">
        <v>22.3</v>
      </c>
      <c r="H424" s="195">
        <f>258/2</f>
        <v>129</v>
      </c>
      <c r="I424" s="195">
        <v>0</v>
      </c>
    </row>
    <row r="425" spans="1:9" x14ac:dyDescent="0.25">
      <c r="A425" s="206"/>
      <c r="B425" s="206"/>
      <c r="C425" s="208" t="s">
        <v>185</v>
      </c>
      <c r="D425" s="79">
        <f t="shared" ref="D425:H425" si="52">SUM(D423:D424)</f>
        <v>250</v>
      </c>
      <c r="E425" s="79">
        <f t="shared" si="52"/>
        <v>8.6</v>
      </c>
      <c r="F425" s="79">
        <f t="shared" si="52"/>
        <v>3.4000000000000004</v>
      </c>
      <c r="G425" s="79">
        <f t="shared" si="52"/>
        <v>30.3</v>
      </c>
      <c r="H425" s="79">
        <f t="shared" si="52"/>
        <v>191</v>
      </c>
      <c r="I425" s="79">
        <f>SUM(I423:I424)</f>
        <v>2</v>
      </c>
    </row>
    <row r="426" spans="1:9" x14ac:dyDescent="0.25">
      <c r="A426" s="195"/>
      <c r="B426" s="204"/>
      <c r="C426" s="79" t="s">
        <v>20</v>
      </c>
      <c r="D426" s="80"/>
      <c r="E426" s="79">
        <v>138.6</v>
      </c>
      <c r="F426" s="79">
        <f>SUM(F398+F407+F412+F421+F425)</f>
        <v>124.77000000000001</v>
      </c>
      <c r="G426" s="79">
        <f>SUM(G398+G407+G412+G421+G425)</f>
        <v>530.5</v>
      </c>
      <c r="H426" s="79">
        <f>SUM(H398+H407+H412+H421+H425)</f>
        <v>3451.3</v>
      </c>
      <c r="I426" s="79">
        <f>SUM(I398+I407+I412+I421+I425)</f>
        <v>147.68411764705883</v>
      </c>
    </row>
    <row r="427" spans="1:9" x14ac:dyDescent="0.25">
      <c r="A427" s="66"/>
      <c r="B427" s="74"/>
      <c r="C427" s="29" t="s">
        <v>141</v>
      </c>
      <c r="D427" s="26"/>
      <c r="E427" s="29">
        <v>0.95</v>
      </c>
      <c r="F427" s="29">
        <v>0.95</v>
      </c>
      <c r="G427" s="29">
        <v>4.05</v>
      </c>
      <c r="H427" s="29"/>
      <c r="I427" s="29"/>
    </row>
    <row r="428" spans="1:9" x14ac:dyDescent="0.25">
      <c r="A428" s="184"/>
      <c r="B428" s="192"/>
      <c r="C428" s="142"/>
      <c r="D428" s="143" t="s">
        <v>326</v>
      </c>
      <c r="E428" s="142"/>
      <c r="F428" s="144">
        <f>SUM(E426*4/G426)</f>
        <v>1.0450518378887841</v>
      </c>
      <c r="G428" s="184"/>
      <c r="H428" s="184"/>
      <c r="I428" s="184"/>
    </row>
    <row r="429" spans="1:9" ht="29.25" customHeight="1" x14ac:dyDescent="0.25">
      <c r="A429" s="184"/>
      <c r="B429" s="184"/>
      <c r="C429" s="184"/>
      <c r="D429" s="184"/>
      <c r="E429" s="184"/>
      <c r="F429" s="184"/>
      <c r="G429" s="184"/>
      <c r="H429" s="184"/>
      <c r="I429" s="184"/>
    </row>
    <row r="430" spans="1:9" x14ac:dyDescent="0.25">
      <c r="A430" s="184"/>
      <c r="B430" s="184"/>
      <c r="C430" s="184"/>
      <c r="D430" s="184"/>
      <c r="E430" s="184"/>
      <c r="F430" s="184"/>
      <c r="G430" s="184"/>
      <c r="H430" s="184"/>
      <c r="I430" s="184"/>
    </row>
    <row r="431" spans="1:9" x14ac:dyDescent="0.25">
      <c r="A431" s="213" t="s">
        <v>398</v>
      </c>
      <c r="B431" s="213"/>
      <c r="C431" s="213"/>
      <c r="D431" s="213"/>
      <c r="E431" s="213"/>
      <c r="F431" s="213"/>
      <c r="G431" s="213"/>
      <c r="H431" s="213"/>
      <c r="I431" s="213"/>
    </row>
    <row r="432" spans="1:9" x14ac:dyDescent="0.25">
      <c r="A432" s="220" t="s">
        <v>221</v>
      </c>
      <c r="B432" s="220" t="s">
        <v>13</v>
      </c>
      <c r="C432" s="220" t="s">
        <v>222</v>
      </c>
      <c r="D432" s="225" t="s">
        <v>2</v>
      </c>
      <c r="E432" s="220" t="s">
        <v>3</v>
      </c>
      <c r="F432" s="220"/>
      <c r="G432" s="220"/>
      <c r="H432" s="243" t="s">
        <v>4</v>
      </c>
      <c r="I432" s="173"/>
    </row>
    <row r="433" spans="1:9" x14ac:dyDescent="0.25">
      <c r="A433" s="220"/>
      <c r="B433" s="216"/>
      <c r="C433" s="217"/>
      <c r="D433" s="221"/>
      <c r="E433" s="175" t="s">
        <v>14</v>
      </c>
      <c r="F433" s="175" t="s">
        <v>15</v>
      </c>
      <c r="G433" s="175" t="s">
        <v>16</v>
      </c>
      <c r="H433" s="243"/>
      <c r="I433" s="197" t="s">
        <v>17</v>
      </c>
    </row>
    <row r="434" spans="1:9" x14ac:dyDescent="0.25">
      <c r="A434" s="230" t="s">
        <v>5</v>
      </c>
      <c r="B434" s="230"/>
      <c r="C434" s="230"/>
      <c r="D434" s="230"/>
      <c r="E434" s="230"/>
      <c r="F434" s="230"/>
      <c r="G434" s="230"/>
      <c r="H434" s="230"/>
      <c r="I434" s="230"/>
    </row>
    <row r="435" spans="1:9" x14ac:dyDescent="0.25">
      <c r="A435" s="111" t="s">
        <v>18</v>
      </c>
      <c r="B435" s="111">
        <v>13</v>
      </c>
      <c r="C435" s="178" t="s">
        <v>352</v>
      </c>
      <c r="D435" s="110">
        <v>10</v>
      </c>
      <c r="E435" s="126">
        <v>0.1</v>
      </c>
      <c r="F435" s="126">
        <v>8.3000000000000007</v>
      </c>
      <c r="G435" s="126">
        <v>0.1</v>
      </c>
      <c r="H435" s="182">
        <v>75</v>
      </c>
      <c r="I435" s="182">
        <v>0</v>
      </c>
    </row>
    <row r="436" spans="1:9" x14ac:dyDescent="0.25">
      <c r="A436" s="111" t="s">
        <v>18</v>
      </c>
      <c r="B436" s="111">
        <v>15</v>
      </c>
      <c r="C436" s="42" t="s">
        <v>360</v>
      </c>
      <c r="D436" s="110">
        <v>20</v>
      </c>
      <c r="E436" s="126">
        <v>4.3</v>
      </c>
      <c r="F436" s="126">
        <v>8.5</v>
      </c>
      <c r="G436" s="126">
        <v>0.1</v>
      </c>
      <c r="H436" s="182">
        <v>93</v>
      </c>
      <c r="I436" s="182">
        <v>0</v>
      </c>
    </row>
    <row r="437" spans="1:9" x14ac:dyDescent="0.25">
      <c r="A437" s="111" t="s">
        <v>18</v>
      </c>
      <c r="B437" s="111">
        <v>112</v>
      </c>
      <c r="C437" s="42" t="s">
        <v>416</v>
      </c>
      <c r="D437" s="110">
        <v>250</v>
      </c>
      <c r="E437" s="66">
        <v>12</v>
      </c>
      <c r="F437" s="66">
        <v>6</v>
      </c>
      <c r="G437" s="66">
        <v>22</v>
      </c>
      <c r="H437" s="66">
        <v>232</v>
      </c>
      <c r="I437" s="66">
        <v>1</v>
      </c>
    </row>
    <row r="438" spans="1:9" x14ac:dyDescent="0.25">
      <c r="A438" s="111" t="s">
        <v>18</v>
      </c>
      <c r="B438" s="111">
        <v>432</v>
      </c>
      <c r="C438" s="42" t="s">
        <v>39</v>
      </c>
      <c r="D438" s="110">
        <v>200</v>
      </c>
      <c r="E438" s="126">
        <v>1.5</v>
      </c>
      <c r="F438" s="126">
        <v>1.3</v>
      </c>
      <c r="G438" s="126">
        <v>22.4</v>
      </c>
      <c r="H438" s="182">
        <v>107</v>
      </c>
      <c r="I438" s="182">
        <v>1</v>
      </c>
    </row>
    <row r="439" spans="1:9" x14ac:dyDescent="0.25">
      <c r="A439" s="111" t="s">
        <v>19</v>
      </c>
      <c r="B439" s="111" t="s">
        <v>19</v>
      </c>
      <c r="C439" s="42" t="s">
        <v>382</v>
      </c>
      <c r="D439" s="110">
        <v>100</v>
      </c>
      <c r="E439" s="126">
        <v>7.5</v>
      </c>
      <c r="F439" s="126">
        <v>2.9</v>
      </c>
      <c r="G439" s="126">
        <v>51.4</v>
      </c>
      <c r="H439" s="182">
        <v>262</v>
      </c>
      <c r="I439" s="182">
        <v>0</v>
      </c>
    </row>
    <row r="440" spans="1:9" x14ac:dyDescent="0.25">
      <c r="A440" s="111" t="s">
        <v>19</v>
      </c>
      <c r="B440" s="111" t="s">
        <v>19</v>
      </c>
      <c r="C440" s="42" t="s">
        <v>436</v>
      </c>
      <c r="D440" s="179">
        <v>100</v>
      </c>
      <c r="E440" s="126">
        <v>4.5</v>
      </c>
      <c r="F440" s="126">
        <v>4.8</v>
      </c>
      <c r="G440" s="126">
        <v>12.3</v>
      </c>
      <c r="H440" s="126">
        <v>63</v>
      </c>
      <c r="I440" s="126">
        <v>0</v>
      </c>
    </row>
    <row r="441" spans="1:9" x14ac:dyDescent="0.25">
      <c r="A441" s="30"/>
      <c r="B441" s="30"/>
      <c r="C441" s="30" t="s">
        <v>185</v>
      </c>
      <c r="D441" s="39">
        <f t="shared" ref="D441:H441" si="53">SUM(D435:D440)</f>
        <v>680</v>
      </c>
      <c r="E441" s="39">
        <f t="shared" si="53"/>
        <v>29.9</v>
      </c>
      <c r="F441" s="39">
        <f t="shared" si="53"/>
        <v>31.8</v>
      </c>
      <c r="G441" s="39">
        <f t="shared" si="53"/>
        <v>108.3</v>
      </c>
      <c r="H441" s="39">
        <f t="shared" si="53"/>
        <v>832</v>
      </c>
      <c r="I441" s="39">
        <f>SUM(I435:I440)</f>
        <v>2</v>
      </c>
    </row>
    <row r="442" spans="1:9" x14ac:dyDescent="0.25">
      <c r="A442" s="224" t="s">
        <v>6</v>
      </c>
      <c r="B442" s="224"/>
      <c r="C442" s="224"/>
      <c r="D442" s="224"/>
      <c r="E442" s="224"/>
      <c r="F442" s="224"/>
      <c r="G442" s="224"/>
      <c r="H442" s="224"/>
      <c r="I442" s="224"/>
    </row>
    <row r="443" spans="1:9" ht="30" x14ac:dyDescent="0.25">
      <c r="A443" s="111" t="s">
        <v>19</v>
      </c>
      <c r="B443" s="111" t="s">
        <v>19</v>
      </c>
      <c r="C443" s="42" t="s">
        <v>426</v>
      </c>
      <c r="D443" s="118">
        <v>100</v>
      </c>
      <c r="E443" s="118">
        <v>1</v>
      </c>
      <c r="F443" s="118">
        <v>7</v>
      </c>
      <c r="G443" s="118">
        <v>2</v>
      </c>
      <c r="H443" s="118">
        <v>72</v>
      </c>
      <c r="I443" s="118">
        <v>10</v>
      </c>
    </row>
    <row r="444" spans="1:9" x14ac:dyDescent="0.25">
      <c r="A444" s="111" t="s">
        <v>18</v>
      </c>
      <c r="B444" s="111" t="s">
        <v>122</v>
      </c>
      <c r="C444" s="42" t="s">
        <v>417</v>
      </c>
      <c r="D444" s="110">
        <v>310</v>
      </c>
      <c r="E444" s="126">
        <v>6.9</v>
      </c>
      <c r="F444" s="126">
        <v>7.2</v>
      </c>
      <c r="G444" s="126">
        <v>12.2</v>
      </c>
      <c r="H444" s="182">
        <v>142</v>
      </c>
      <c r="I444" s="182">
        <v>13.2</v>
      </c>
    </row>
    <row r="445" spans="1:9" x14ac:dyDescent="0.25">
      <c r="A445" s="111" t="s">
        <v>18</v>
      </c>
      <c r="B445" s="171">
        <v>233</v>
      </c>
      <c r="C445" s="42" t="s">
        <v>407</v>
      </c>
      <c r="D445" s="110">
        <v>100</v>
      </c>
      <c r="E445" s="126">
        <v>18</v>
      </c>
      <c r="F445" s="126">
        <v>8</v>
      </c>
      <c r="G445" s="126">
        <v>4.0999999999999996</v>
      </c>
      <c r="H445" s="182">
        <v>171</v>
      </c>
      <c r="I445" s="182">
        <v>0</v>
      </c>
    </row>
    <row r="446" spans="1:9" x14ac:dyDescent="0.25">
      <c r="A446" s="111" t="s">
        <v>18</v>
      </c>
      <c r="B446" s="111">
        <v>335</v>
      </c>
      <c r="C446" s="42" t="s">
        <v>7</v>
      </c>
      <c r="D446" s="110">
        <v>250</v>
      </c>
      <c r="E446" s="126">
        <v>8</v>
      </c>
      <c r="F446" s="126">
        <v>9</v>
      </c>
      <c r="G446" s="126">
        <v>30</v>
      </c>
      <c r="H446" s="182">
        <v>215</v>
      </c>
      <c r="I446" s="182">
        <v>6.6</v>
      </c>
    </row>
    <row r="447" spans="1:9" x14ac:dyDescent="0.25">
      <c r="A447" s="111" t="s">
        <v>18</v>
      </c>
      <c r="B447" s="111">
        <v>401</v>
      </c>
      <c r="C447" s="180" t="s">
        <v>206</v>
      </c>
      <c r="D447" s="110">
        <v>200</v>
      </c>
      <c r="E447" s="110">
        <v>0.6</v>
      </c>
      <c r="F447" s="110">
        <v>5.4</v>
      </c>
      <c r="G447" s="110">
        <v>31.7</v>
      </c>
      <c r="H447" s="110">
        <v>131</v>
      </c>
      <c r="I447" s="110">
        <v>25</v>
      </c>
    </row>
    <row r="448" spans="1:9" x14ac:dyDescent="0.25">
      <c r="A448" s="111" t="s">
        <v>19</v>
      </c>
      <c r="B448" s="111" t="s">
        <v>19</v>
      </c>
      <c r="C448" s="42" t="s">
        <v>381</v>
      </c>
      <c r="D448" s="110">
        <v>100</v>
      </c>
      <c r="E448" s="126">
        <v>5.86</v>
      </c>
      <c r="F448" s="126">
        <v>0.94</v>
      </c>
      <c r="G448" s="126">
        <v>44.4</v>
      </c>
      <c r="H448" s="182">
        <v>189</v>
      </c>
      <c r="I448" s="182">
        <v>0</v>
      </c>
    </row>
    <row r="449" spans="1:9" x14ac:dyDescent="0.25">
      <c r="A449" s="111" t="s">
        <v>19</v>
      </c>
      <c r="B449" s="111" t="s">
        <v>19</v>
      </c>
      <c r="C449" s="42" t="s">
        <v>382</v>
      </c>
      <c r="D449" s="110">
        <v>100</v>
      </c>
      <c r="E449" s="126">
        <v>7.5</v>
      </c>
      <c r="F449" s="126">
        <v>2.9</v>
      </c>
      <c r="G449" s="126">
        <v>51.4</v>
      </c>
      <c r="H449" s="182">
        <v>262</v>
      </c>
      <c r="I449" s="182">
        <v>0</v>
      </c>
    </row>
    <row r="450" spans="1:9" x14ac:dyDescent="0.25">
      <c r="A450" s="30"/>
      <c r="B450" s="30"/>
      <c r="C450" s="168" t="s">
        <v>185</v>
      </c>
      <c r="D450" s="39">
        <f t="shared" ref="D450:H450" si="54">SUM(D443:D449)</f>
        <v>1160</v>
      </c>
      <c r="E450" s="39">
        <f t="shared" si="54"/>
        <v>47.86</v>
      </c>
      <c r="F450" s="39">
        <f t="shared" si="54"/>
        <v>40.44</v>
      </c>
      <c r="G450" s="39">
        <f t="shared" si="54"/>
        <v>175.8</v>
      </c>
      <c r="H450" s="39">
        <f t="shared" si="54"/>
        <v>1182</v>
      </c>
      <c r="I450" s="39">
        <f>SUM(I443:I449)</f>
        <v>54.8</v>
      </c>
    </row>
    <row r="451" spans="1:9" x14ac:dyDescent="0.25">
      <c r="A451" s="224" t="s">
        <v>8</v>
      </c>
      <c r="B451" s="224"/>
      <c r="C451" s="224"/>
      <c r="D451" s="224"/>
      <c r="E451" s="224"/>
      <c r="F451" s="224"/>
      <c r="G451" s="224"/>
      <c r="H451" s="224"/>
      <c r="I451" s="224"/>
    </row>
    <row r="452" spans="1:9" x14ac:dyDescent="0.25">
      <c r="A452" s="106" t="s">
        <v>18</v>
      </c>
      <c r="B452" s="106">
        <v>451</v>
      </c>
      <c r="C452" s="109" t="s">
        <v>349</v>
      </c>
      <c r="D452" s="107">
        <v>100</v>
      </c>
      <c r="E452" s="124">
        <v>5.0999999999999996</v>
      </c>
      <c r="F452" s="124">
        <v>2.5</v>
      </c>
      <c r="G452" s="124">
        <v>30</v>
      </c>
      <c r="H452" s="125">
        <v>163</v>
      </c>
      <c r="I452" s="125">
        <v>4</v>
      </c>
    </row>
    <row r="453" spans="1:9" ht="30" x14ac:dyDescent="0.25">
      <c r="A453" s="111" t="s">
        <v>18</v>
      </c>
      <c r="B453" s="111">
        <v>442</v>
      </c>
      <c r="C453" s="178" t="s">
        <v>370</v>
      </c>
      <c r="D453" s="110">
        <v>200</v>
      </c>
      <c r="E453" s="110">
        <v>0.5</v>
      </c>
      <c r="F453" s="110">
        <v>0.1</v>
      </c>
      <c r="G453" s="110">
        <v>9.9</v>
      </c>
      <c r="H453" s="110">
        <v>43</v>
      </c>
      <c r="I453" s="110">
        <v>2</v>
      </c>
    </row>
    <row r="454" spans="1:9" x14ac:dyDescent="0.25">
      <c r="A454" s="111" t="s">
        <v>319</v>
      </c>
      <c r="B454" s="111">
        <v>458</v>
      </c>
      <c r="C454" s="181" t="s">
        <v>77</v>
      </c>
      <c r="D454" s="110">
        <v>270</v>
      </c>
      <c r="E454" s="126">
        <v>0.6</v>
      </c>
      <c r="F454" s="126">
        <v>0.6</v>
      </c>
      <c r="G454" s="126">
        <v>14.7</v>
      </c>
      <c r="H454" s="182">
        <v>66</v>
      </c>
      <c r="I454" s="182">
        <v>15</v>
      </c>
    </row>
    <row r="455" spans="1:9" x14ac:dyDescent="0.25">
      <c r="A455" s="30"/>
      <c r="B455" s="30"/>
      <c r="C455" s="25" t="s">
        <v>185</v>
      </c>
      <c r="D455" s="39">
        <f t="shared" ref="D455:H455" si="55">SUM(D452:D454)</f>
        <v>570</v>
      </c>
      <c r="E455" s="39">
        <f t="shared" si="55"/>
        <v>6.1999999999999993</v>
      </c>
      <c r="F455" s="39">
        <f t="shared" si="55"/>
        <v>3.2</v>
      </c>
      <c r="G455" s="39">
        <f t="shared" si="55"/>
        <v>54.599999999999994</v>
      </c>
      <c r="H455" s="39">
        <f t="shared" si="55"/>
        <v>272</v>
      </c>
      <c r="I455" s="39">
        <f>SUM(I452:I454)</f>
        <v>21</v>
      </c>
    </row>
    <row r="456" spans="1:9" x14ac:dyDescent="0.25">
      <c r="A456" s="222" t="s">
        <v>9</v>
      </c>
      <c r="B456" s="223"/>
      <c r="C456" s="223"/>
      <c r="D456" s="223"/>
      <c r="E456" s="223"/>
      <c r="F456" s="223"/>
      <c r="G456" s="223"/>
      <c r="H456" s="223"/>
      <c r="I456" s="223"/>
    </row>
    <row r="457" spans="1:9" x14ac:dyDescent="0.25">
      <c r="A457" s="111" t="s">
        <v>18</v>
      </c>
      <c r="B457" s="111">
        <v>13</v>
      </c>
      <c r="C457" s="178" t="s">
        <v>352</v>
      </c>
      <c r="D457" s="110">
        <v>10</v>
      </c>
      <c r="E457" s="126">
        <v>0.1</v>
      </c>
      <c r="F457" s="126">
        <v>8.3000000000000007</v>
      </c>
      <c r="G457" s="126">
        <v>0.1</v>
      </c>
      <c r="H457" s="182">
        <v>75</v>
      </c>
      <c r="I457" s="182">
        <v>0</v>
      </c>
    </row>
    <row r="458" spans="1:9" s="174" customFormat="1" x14ac:dyDescent="0.25">
      <c r="A458" s="111" t="s">
        <v>18</v>
      </c>
      <c r="B458" s="111">
        <v>14</v>
      </c>
      <c r="C458" s="178" t="s">
        <v>63</v>
      </c>
      <c r="D458" s="110">
        <v>20</v>
      </c>
      <c r="E458" s="126">
        <v>4</v>
      </c>
      <c r="F458" s="126">
        <v>5</v>
      </c>
      <c r="G458" s="126">
        <v>0.5</v>
      </c>
      <c r="H458" s="182">
        <v>65</v>
      </c>
      <c r="I458" s="182">
        <v>0</v>
      </c>
    </row>
    <row r="459" spans="1:9" x14ac:dyDescent="0.25">
      <c r="A459" s="111" t="s">
        <v>18</v>
      </c>
      <c r="B459" s="111" t="s">
        <v>96</v>
      </c>
      <c r="C459" s="42" t="s">
        <v>374</v>
      </c>
      <c r="D459" s="110">
        <v>120</v>
      </c>
      <c r="E459" s="126">
        <v>19.3</v>
      </c>
      <c r="F459" s="126">
        <v>15</v>
      </c>
      <c r="G459" s="126">
        <v>11.7</v>
      </c>
      <c r="H459" s="182">
        <v>230</v>
      </c>
      <c r="I459" s="182">
        <v>7</v>
      </c>
    </row>
    <row r="460" spans="1:9" x14ac:dyDescent="0.25">
      <c r="A460" s="111" t="s">
        <v>18</v>
      </c>
      <c r="B460" s="111">
        <v>349</v>
      </c>
      <c r="C460" s="42" t="s">
        <v>229</v>
      </c>
      <c r="D460" s="110">
        <v>260</v>
      </c>
      <c r="E460" s="126">
        <v>5.8</v>
      </c>
      <c r="F460" s="126">
        <v>22.4</v>
      </c>
      <c r="G460" s="126">
        <v>22.8</v>
      </c>
      <c r="H460" s="182">
        <v>316</v>
      </c>
      <c r="I460" s="182">
        <v>20</v>
      </c>
    </row>
    <row r="461" spans="1:9" x14ac:dyDescent="0.25">
      <c r="A461" s="111" t="s">
        <v>54</v>
      </c>
      <c r="B461" s="111">
        <v>431</v>
      </c>
      <c r="C461" s="42" t="s">
        <v>44</v>
      </c>
      <c r="D461" s="110">
        <v>200</v>
      </c>
      <c r="E461" s="126">
        <v>0.2</v>
      </c>
      <c r="F461" s="126">
        <v>0.1</v>
      </c>
      <c r="G461" s="126">
        <v>15</v>
      </c>
      <c r="H461" s="182">
        <v>60</v>
      </c>
      <c r="I461" s="182">
        <v>0</v>
      </c>
    </row>
    <row r="462" spans="1:9" x14ac:dyDescent="0.25">
      <c r="A462" s="111" t="s">
        <v>19</v>
      </c>
      <c r="B462" s="111" t="s">
        <v>19</v>
      </c>
      <c r="C462" s="42" t="s">
        <v>381</v>
      </c>
      <c r="D462" s="110">
        <v>50</v>
      </c>
      <c r="E462" s="126">
        <v>2.9</v>
      </c>
      <c r="F462" s="126">
        <v>0.47</v>
      </c>
      <c r="G462" s="126">
        <v>22.2</v>
      </c>
      <c r="H462" s="182">
        <v>94.5</v>
      </c>
      <c r="I462" s="182">
        <v>0</v>
      </c>
    </row>
    <row r="463" spans="1:9" x14ac:dyDescent="0.25">
      <c r="A463" s="111" t="s">
        <v>19</v>
      </c>
      <c r="B463" s="111" t="s">
        <v>19</v>
      </c>
      <c r="C463" s="42" t="s">
        <v>382</v>
      </c>
      <c r="D463" s="110">
        <v>50</v>
      </c>
      <c r="E463" s="66">
        <v>3.25</v>
      </c>
      <c r="F463" s="66">
        <v>1.45</v>
      </c>
      <c r="G463" s="66">
        <v>25.7</v>
      </c>
      <c r="H463" s="66">
        <v>131</v>
      </c>
      <c r="I463" s="66">
        <v>1.5</v>
      </c>
    </row>
    <row r="464" spans="1:9" x14ac:dyDescent="0.25">
      <c r="A464" s="25"/>
      <c r="B464" s="28"/>
      <c r="C464" s="25" t="s">
        <v>185</v>
      </c>
      <c r="D464" s="39">
        <f t="shared" ref="D464:I464" si="56">SUM(D457:D463)</f>
        <v>710</v>
      </c>
      <c r="E464" s="39">
        <f t="shared" si="56"/>
        <v>35.549999999999997</v>
      </c>
      <c r="F464" s="39">
        <f t="shared" si="56"/>
        <v>52.720000000000006</v>
      </c>
      <c r="G464" s="39">
        <f t="shared" si="56"/>
        <v>98</v>
      </c>
      <c r="H464" s="39">
        <f t="shared" si="56"/>
        <v>971.5</v>
      </c>
      <c r="I464" s="39">
        <f t="shared" si="56"/>
        <v>28.5</v>
      </c>
    </row>
    <row r="465" spans="1:22" x14ac:dyDescent="0.25">
      <c r="A465" s="224" t="s">
        <v>12</v>
      </c>
      <c r="B465" s="224"/>
      <c r="C465" s="224"/>
      <c r="D465" s="224"/>
      <c r="E465" s="224"/>
      <c r="F465" s="224"/>
      <c r="G465" s="224"/>
      <c r="H465" s="224"/>
      <c r="I465" s="224"/>
    </row>
    <row r="466" spans="1:22" x14ac:dyDescent="0.25">
      <c r="A466" s="111" t="s">
        <v>19</v>
      </c>
      <c r="B466" s="111" t="s">
        <v>19</v>
      </c>
      <c r="C466" s="126" t="s">
        <v>30</v>
      </c>
      <c r="D466" s="110">
        <v>200</v>
      </c>
      <c r="E466" s="126">
        <v>6</v>
      </c>
      <c r="F466" s="126">
        <v>2</v>
      </c>
      <c r="G466" s="126">
        <v>8.4</v>
      </c>
      <c r="H466" s="182">
        <v>80</v>
      </c>
      <c r="I466" s="182">
        <v>1</v>
      </c>
    </row>
    <row r="467" spans="1:22" x14ac:dyDescent="0.25">
      <c r="A467" s="111" t="s">
        <v>19</v>
      </c>
      <c r="B467" s="111" t="s">
        <v>19</v>
      </c>
      <c r="C467" s="111" t="s">
        <v>376</v>
      </c>
      <c r="D467" s="110">
        <v>30</v>
      </c>
      <c r="E467" s="126">
        <v>4.5</v>
      </c>
      <c r="F467" s="126">
        <v>9</v>
      </c>
      <c r="G467" s="126">
        <v>26</v>
      </c>
      <c r="H467" s="182">
        <v>89</v>
      </c>
      <c r="I467" s="182">
        <v>1</v>
      </c>
      <c r="V467">
        <v>0</v>
      </c>
    </row>
    <row r="468" spans="1:22" x14ac:dyDescent="0.25">
      <c r="A468" s="111"/>
      <c r="B468" s="111"/>
      <c r="C468" s="30" t="s">
        <v>185</v>
      </c>
      <c r="D468" s="39">
        <f t="shared" ref="D468:H468" si="57">SUM(D466:D467)</f>
        <v>230</v>
      </c>
      <c r="E468" s="39">
        <f t="shared" si="57"/>
        <v>10.5</v>
      </c>
      <c r="F468" s="39">
        <f t="shared" si="57"/>
        <v>11</v>
      </c>
      <c r="G468" s="39">
        <f t="shared" si="57"/>
        <v>34.4</v>
      </c>
      <c r="H468" s="39">
        <f t="shared" si="57"/>
        <v>169</v>
      </c>
      <c r="I468" s="39">
        <f>SUM(I466:I467)</f>
        <v>2</v>
      </c>
      <c r="V468">
        <v>3</v>
      </c>
    </row>
    <row r="469" spans="1:22" x14ac:dyDescent="0.25">
      <c r="A469" s="111"/>
      <c r="B469" s="111"/>
      <c r="C469" s="30" t="s">
        <v>20</v>
      </c>
      <c r="D469" s="26"/>
      <c r="E469" s="39">
        <f>E441+E450+E455+E464+E468-7</f>
        <v>123.00999999999999</v>
      </c>
      <c r="F469" s="39">
        <f>F441+F450+F455+F464+F468</f>
        <v>139.16</v>
      </c>
      <c r="G469" s="39">
        <f>G441+G450+G455+G464+G468</f>
        <v>471.1</v>
      </c>
      <c r="H469" s="39">
        <f>H441+H450+H455+H464+H468</f>
        <v>3426.5</v>
      </c>
      <c r="I469" s="39">
        <f>I441+I450+I455+I464+I468</f>
        <v>108.3</v>
      </c>
      <c r="V469">
        <v>3</v>
      </c>
    </row>
    <row r="470" spans="1:22" x14ac:dyDescent="0.25">
      <c r="A470" s="66"/>
      <c r="B470" s="74"/>
      <c r="C470" s="29" t="s">
        <v>141</v>
      </c>
      <c r="D470" s="26"/>
      <c r="E470" s="29">
        <v>1.03</v>
      </c>
      <c r="F470" s="29">
        <v>1.03</v>
      </c>
      <c r="G470" s="29">
        <v>4</v>
      </c>
      <c r="H470" s="29"/>
      <c r="I470" s="29"/>
    </row>
    <row r="471" spans="1:22" x14ac:dyDescent="0.25">
      <c r="A471" s="184"/>
      <c r="B471" s="192"/>
      <c r="C471" s="143" t="s">
        <v>326</v>
      </c>
      <c r="D471" s="143"/>
      <c r="E471" s="142"/>
      <c r="F471" s="144">
        <f>SUM(E469*4/G469)</f>
        <v>1.0444491615368285</v>
      </c>
      <c r="G471" s="198"/>
      <c r="H471" s="198"/>
      <c r="I471" s="198"/>
    </row>
    <row r="472" spans="1:22" ht="28.5" customHeight="1" x14ac:dyDescent="0.25">
      <c r="A472" s="184"/>
      <c r="B472" s="184"/>
      <c r="C472" s="184"/>
      <c r="D472" s="184"/>
      <c r="E472" s="184"/>
      <c r="F472" s="184"/>
      <c r="G472" s="184"/>
      <c r="H472" s="184"/>
      <c r="I472" s="184"/>
    </row>
    <row r="473" spans="1:22" x14ac:dyDescent="0.25">
      <c r="A473" s="184"/>
      <c r="B473" s="184"/>
      <c r="C473" s="184"/>
      <c r="D473" s="184"/>
      <c r="E473" s="184"/>
      <c r="F473" s="184"/>
      <c r="G473" s="184"/>
      <c r="H473" s="184"/>
      <c r="I473" s="184"/>
    </row>
    <row r="474" spans="1:22" x14ac:dyDescent="0.25">
      <c r="A474" s="213" t="s">
        <v>399</v>
      </c>
      <c r="B474" s="213"/>
      <c r="C474" s="213"/>
      <c r="D474" s="213"/>
      <c r="E474" s="213"/>
      <c r="F474" s="213"/>
      <c r="G474" s="213"/>
      <c r="H474" s="213"/>
      <c r="I474" s="213"/>
    </row>
    <row r="475" spans="1:22" x14ac:dyDescent="0.25">
      <c r="A475" s="220" t="s">
        <v>221</v>
      </c>
      <c r="B475" s="220" t="s">
        <v>13</v>
      </c>
      <c r="C475" s="220" t="s">
        <v>222</v>
      </c>
      <c r="D475" s="225" t="s">
        <v>2</v>
      </c>
      <c r="E475" s="220" t="s">
        <v>3</v>
      </c>
      <c r="F475" s="220"/>
      <c r="G475" s="220"/>
      <c r="H475" s="220" t="s">
        <v>4</v>
      </c>
      <c r="I475" s="173"/>
    </row>
    <row r="476" spans="1:22" x14ac:dyDescent="0.25">
      <c r="A476" s="220"/>
      <c r="B476" s="216"/>
      <c r="C476" s="217"/>
      <c r="D476" s="221"/>
      <c r="E476" s="175" t="s">
        <v>14</v>
      </c>
      <c r="F476" s="175" t="s">
        <v>15</v>
      </c>
      <c r="G476" s="175" t="s">
        <v>16</v>
      </c>
      <c r="H476" s="220"/>
      <c r="I476" s="175" t="s">
        <v>17</v>
      </c>
    </row>
    <row r="477" spans="1:22" x14ac:dyDescent="0.25">
      <c r="A477" s="230" t="s">
        <v>5</v>
      </c>
      <c r="B477" s="230"/>
      <c r="C477" s="230"/>
      <c r="D477" s="230"/>
      <c r="E477" s="230"/>
      <c r="F477" s="230"/>
      <c r="G477" s="230"/>
      <c r="H477" s="230"/>
      <c r="I477" s="230"/>
    </row>
    <row r="478" spans="1:22" x14ac:dyDescent="0.25">
      <c r="A478" s="111" t="s">
        <v>18</v>
      </c>
      <c r="B478" s="111">
        <v>13</v>
      </c>
      <c r="C478" s="178" t="s">
        <v>352</v>
      </c>
      <c r="D478" s="110">
        <v>10</v>
      </c>
      <c r="E478" s="126">
        <v>0.1</v>
      </c>
      <c r="F478" s="126">
        <v>8.3000000000000007</v>
      </c>
      <c r="G478" s="126">
        <v>0.1</v>
      </c>
      <c r="H478" s="126">
        <v>75</v>
      </c>
      <c r="I478" s="126">
        <v>0</v>
      </c>
    </row>
    <row r="479" spans="1:22" x14ac:dyDescent="0.25">
      <c r="A479" s="111" t="s">
        <v>18</v>
      </c>
      <c r="B479" s="111">
        <v>14</v>
      </c>
      <c r="C479" s="42" t="s">
        <v>60</v>
      </c>
      <c r="D479" s="110">
        <v>20</v>
      </c>
      <c r="E479" s="126">
        <v>5</v>
      </c>
      <c r="F479" s="126">
        <v>5</v>
      </c>
      <c r="G479" s="126">
        <v>0.5</v>
      </c>
      <c r="H479" s="126">
        <v>65</v>
      </c>
      <c r="I479" s="126">
        <v>0</v>
      </c>
    </row>
    <row r="480" spans="1:22" x14ac:dyDescent="0.25">
      <c r="A480" s="111" t="s">
        <v>18</v>
      </c>
      <c r="B480" s="111">
        <v>189</v>
      </c>
      <c r="C480" s="42" t="s">
        <v>418</v>
      </c>
      <c r="D480" s="110">
        <v>250</v>
      </c>
      <c r="E480" s="126">
        <v>8.5</v>
      </c>
      <c r="F480" s="126">
        <v>12.5</v>
      </c>
      <c r="G480" s="126">
        <v>31.5</v>
      </c>
      <c r="H480" s="126">
        <v>272</v>
      </c>
      <c r="I480" s="126">
        <v>1.7</v>
      </c>
    </row>
    <row r="481" spans="1:9" x14ac:dyDescent="0.25">
      <c r="A481" s="111" t="s">
        <v>18</v>
      </c>
      <c r="B481" s="111">
        <v>433</v>
      </c>
      <c r="C481" s="178" t="s">
        <v>21</v>
      </c>
      <c r="D481" s="110">
        <v>200</v>
      </c>
      <c r="E481" s="66">
        <v>2.9</v>
      </c>
      <c r="F481" s="66">
        <v>2.5</v>
      </c>
      <c r="G481" s="66">
        <v>24.8</v>
      </c>
      <c r="H481" s="66">
        <v>134</v>
      </c>
      <c r="I481" s="66">
        <v>1</v>
      </c>
    </row>
    <row r="482" spans="1:9" x14ac:dyDescent="0.25">
      <c r="A482" s="111" t="s">
        <v>19</v>
      </c>
      <c r="B482" s="111" t="s">
        <v>19</v>
      </c>
      <c r="C482" s="42" t="s">
        <v>382</v>
      </c>
      <c r="D482" s="110">
        <v>100</v>
      </c>
      <c r="E482" s="126">
        <v>7.5</v>
      </c>
      <c r="F482" s="126">
        <v>2.9</v>
      </c>
      <c r="G482" s="126">
        <v>51.4</v>
      </c>
      <c r="H482" s="126">
        <v>262</v>
      </c>
      <c r="I482" s="126">
        <v>0</v>
      </c>
    </row>
    <row r="483" spans="1:9" x14ac:dyDescent="0.25">
      <c r="A483" s="30"/>
      <c r="B483" s="30"/>
      <c r="C483" s="30" t="s">
        <v>185</v>
      </c>
      <c r="D483" s="25">
        <f t="shared" ref="D483:I483" si="58">SUM(D478:D482)</f>
        <v>580</v>
      </c>
      <c r="E483" s="25">
        <f t="shared" si="58"/>
        <v>24</v>
      </c>
      <c r="F483" s="25">
        <f t="shared" si="58"/>
        <v>31.2</v>
      </c>
      <c r="G483" s="25">
        <f t="shared" si="58"/>
        <v>108.30000000000001</v>
      </c>
      <c r="H483" s="25">
        <f t="shared" si="58"/>
        <v>808</v>
      </c>
      <c r="I483" s="25">
        <f t="shared" si="58"/>
        <v>2.7</v>
      </c>
    </row>
    <row r="484" spans="1:9" x14ac:dyDescent="0.25">
      <c r="A484" s="224" t="s">
        <v>6</v>
      </c>
      <c r="B484" s="224"/>
      <c r="C484" s="224"/>
      <c r="D484" s="224"/>
      <c r="E484" s="224"/>
      <c r="F484" s="224"/>
      <c r="G484" s="224"/>
      <c r="H484" s="224"/>
      <c r="I484" s="224"/>
    </row>
    <row r="485" spans="1:9" ht="30" x14ac:dyDescent="0.25">
      <c r="A485" s="111" t="s">
        <v>18</v>
      </c>
      <c r="B485" s="117" t="s">
        <v>432</v>
      </c>
      <c r="C485" s="42" t="s">
        <v>431</v>
      </c>
      <c r="D485" s="118">
        <v>120</v>
      </c>
      <c r="E485" s="118">
        <v>3</v>
      </c>
      <c r="F485" s="118">
        <v>6.5</v>
      </c>
      <c r="G485" s="118">
        <v>8</v>
      </c>
      <c r="H485" s="118">
        <v>94</v>
      </c>
      <c r="I485" s="118">
        <v>4</v>
      </c>
    </row>
    <row r="486" spans="1:9" x14ac:dyDescent="0.25">
      <c r="A486" s="111" t="s">
        <v>18</v>
      </c>
      <c r="B486" s="111">
        <v>76</v>
      </c>
      <c r="C486" s="42" t="s">
        <v>224</v>
      </c>
      <c r="D486" s="110" t="s">
        <v>201</v>
      </c>
      <c r="E486" s="126">
        <v>3.8</v>
      </c>
      <c r="F486" s="126">
        <v>6.7</v>
      </c>
      <c r="G486" s="126">
        <v>14.5</v>
      </c>
      <c r="H486" s="126">
        <v>134.4</v>
      </c>
      <c r="I486" s="126">
        <v>13</v>
      </c>
    </row>
    <row r="487" spans="1:9" x14ac:dyDescent="0.25">
      <c r="A487" s="111" t="s">
        <v>18</v>
      </c>
      <c r="B487" s="111">
        <v>280</v>
      </c>
      <c r="C487" s="42" t="s">
        <v>97</v>
      </c>
      <c r="D487" s="110">
        <v>120</v>
      </c>
      <c r="E487" s="126">
        <v>15.8</v>
      </c>
      <c r="F487" s="126">
        <v>16</v>
      </c>
      <c r="G487" s="126">
        <v>12</v>
      </c>
      <c r="H487" s="126">
        <v>271</v>
      </c>
      <c r="I487" s="126">
        <v>7</v>
      </c>
    </row>
    <row r="488" spans="1:9" x14ac:dyDescent="0.25">
      <c r="A488" s="111" t="s">
        <v>18</v>
      </c>
      <c r="B488" s="111">
        <v>364</v>
      </c>
      <c r="C488" s="42" t="s">
        <v>70</v>
      </c>
      <c r="D488" s="110">
        <v>50</v>
      </c>
      <c r="E488" s="126">
        <v>0.6</v>
      </c>
      <c r="F488" s="126">
        <v>2.5</v>
      </c>
      <c r="G488" s="126">
        <v>3.2</v>
      </c>
      <c r="H488" s="126">
        <v>37</v>
      </c>
      <c r="I488" s="126">
        <v>1</v>
      </c>
    </row>
    <row r="489" spans="1:9" x14ac:dyDescent="0.25">
      <c r="A489" s="111" t="s">
        <v>18</v>
      </c>
      <c r="B489" s="111">
        <v>331</v>
      </c>
      <c r="C489" s="42" t="s">
        <v>25</v>
      </c>
      <c r="D489" s="110">
        <v>180</v>
      </c>
      <c r="E489" s="110">
        <v>5.6</v>
      </c>
      <c r="F489" s="110">
        <v>4.8</v>
      </c>
      <c r="G489" s="110">
        <v>31.9</v>
      </c>
      <c r="H489" s="110">
        <v>193</v>
      </c>
      <c r="I489" s="110">
        <v>0</v>
      </c>
    </row>
    <row r="490" spans="1:9" x14ac:dyDescent="0.25">
      <c r="A490" s="111" t="s">
        <v>18</v>
      </c>
      <c r="B490" s="111">
        <v>401</v>
      </c>
      <c r="C490" s="42" t="s">
        <v>188</v>
      </c>
      <c r="D490" s="110">
        <v>200</v>
      </c>
      <c r="E490" s="126">
        <v>1</v>
      </c>
      <c r="F490" s="126">
        <v>0.1</v>
      </c>
      <c r="G490" s="126">
        <v>34.200000000000003</v>
      </c>
      <c r="H490" s="126">
        <v>142</v>
      </c>
      <c r="I490" s="126">
        <v>25</v>
      </c>
    </row>
    <row r="491" spans="1:9" x14ac:dyDescent="0.25">
      <c r="A491" s="111" t="s">
        <v>19</v>
      </c>
      <c r="B491" s="111" t="s">
        <v>19</v>
      </c>
      <c r="C491" s="42" t="s">
        <v>381</v>
      </c>
      <c r="D491" s="110">
        <v>100</v>
      </c>
      <c r="E491" s="126">
        <v>5.86</v>
      </c>
      <c r="F491" s="126">
        <v>0.94</v>
      </c>
      <c r="G491" s="126">
        <v>44.4</v>
      </c>
      <c r="H491" s="126">
        <v>189</v>
      </c>
      <c r="I491" s="126">
        <v>0</v>
      </c>
    </row>
    <row r="492" spans="1:9" x14ac:dyDescent="0.25">
      <c r="A492" s="111" t="s">
        <v>19</v>
      </c>
      <c r="B492" s="111" t="s">
        <v>19</v>
      </c>
      <c r="C492" s="42" t="s">
        <v>382</v>
      </c>
      <c r="D492" s="110">
        <v>50</v>
      </c>
      <c r="E492" s="126">
        <v>6.5</v>
      </c>
      <c r="F492" s="126">
        <v>2.5</v>
      </c>
      <c r="G492" s="126">
        <v>44.2</v>
      </c>
      <c r="H492" s="126">
        <v>225</v>
      </c>
      <c r="I492" s="126">
        <v>0</v>
      </c>
    </row>
    <row r="493" spans="1:9" x14ac:dyDescent="0.25">
      <c r="A493" s="30"/>
      <c r="B493" s="30"/>
      <c r="C493" s="30" t="s">
        <v>185</v>
      </c>
      <c r="D493" s="25">
        <f t="shared" ref="D493:H493" si="59">SUM(D485:D492)</f>
        <v>820</v>
      </c>
      <c r="E493" s="25">
        <f t="shared" si="59"/>
        <v>42.160000000000004</v>
      </c>
      <c r="F493" s="25">
        <f t="shared" si="59"/>
        <v>40.04</v>
      </c>
      <c r="G493" s="25">
        <f t="shared" si="59"/>
        <v>192.39999999999998</v>
      </c>
      <c r="H493" s="25">
        <f t="shared" si="59"/>
        <v>1285.4000000000001</v>
      </c>
      <c r="I493" s="25">
        <f>SUM(I485:I492)</f>
        <v>50</v>
      </c>
    </row>
    <row r="494" spans="1:9" x14ac:dyDescent="0.25">
      <c r="A494" s="224" t="s">
        <v>8</v>
      </c>
      <c r="B494" s="224"/>
      <c r="C494" s="224"/>
      <c r="D494" s="224"/>
      <c r="E494" s="224"/>
      <c r="F494" s="224"/>
      <c r="G494" s="224"/>
      <c r="H494" s="224"/>
      <c r="I494" s="224"/>
    </row>
    <row r="495" spans="1:9" x14ac:dyDescent="0.25">
      <c r="A495" s="111" t="s">
        <v>18</v>
      </c>
      <c r="B495" s="111">
        <v>225</v>
      </c>
      <c r="C495" s="42" t="s">
        <v>147</v>
      </c>
      <c r="D495" s="110" t="s">
        <v>405</v>
      </c>
      <c r="E495" s="126">
        <v>17.399999999999999</v>
      </c>
      <c r="F495" s="126">
        <v>11.5</v>
      </c>
      <c r="G495" s="126">
        <v>31</v>
      </c>
      <c r="H495" s="126">
        <v>295</v>
      </c>
      <c r="I495" s="126">
        <v>0</v>
      </c>
    </row>
    <row r="496" spans="1:9" ht="30" x14ac:dyDescent="0.25">
      <c r="A496" s="111" t="s">
        <v>18</v>
      </c>
      <c r="B496" s="111">
        <v>442</v>
      </c>
      <c r="C496" s="178" t="s">
        <v>370</v>
      </c>
      <c r="D496" s="110">
        <v>200</v>
      </c>
      <c r="E496" s="110">
        <v>0.5</v>
      </c>
      <c r="F496" s="110">
        <v>0.1</v>
      </c>
      <c r="G496" s="110">
        <v>9.9</v>
      </c>
      <c r="H496" s="110">
        <v>43</v>
      </c>
      <c r="I496" s="110">
        <v>2</v>
      </c>
    </row>
    <row r="497" spans="1:9" x14ac:dyDescent="0.25">
      <c r="A497" s="111" t="s">
        <v>319</v>
      </c>
      <c r="B497" s="111">
        <v>458</v>
      </c>
      <c r="C497" s="42" t="s">
        <v>79</v>
      </c>
      <c r="D497" s="110">
        <v>270</v>
      </c>
      <c r="E497" s="126">
        <v>0.6</v>
      </c>
      <c r="F497" s="126">
        <v>0.5</v>
      </c>
      <c r="G497" s="126">
        <v>15.5</v>
      </c>
      <c r="H497" s="126">
        <v>70</v>
      </c>
      <c r="I497" s="126">
        <v>13</v>
      </c>
    </row>
    <row r="498" spans="1:9" x14ac:dyDescent="0.25">
      <c r="A498" s="30"/>
      <c r="B498" s="30"/>
      <c r="C498" s="30" t="s">
        <v>185</v>
      </c>
      <c r="D498" s="25">
        <f t="shared" ref="D498:H498" si="60">SUM(D495:D497)</f>
        <v>470</v>
      </c>
      <c r="E498" s="25">
        <f t="shared" si="60"/>
        <v>18.5</v>
      </c>
      <c r="F498" s="25">
        <f t="shared" si="60"/>
        <v>12.1</v>
      </c>
      <c r="G498" s="25">
        <f t="shared" si="60"/>
        <v>56.4</v>
      </c>
      <c r="H498" s="25">
        <f t="shared" si="60"/>
        <v>408</v>
      </c>
      <c r="I498" s="25">
        <f>SUM(I495:I497)</f>
        <v>15</v>
      </c>
    </row>
    <row r="499" spans="1:9" x14ac:dyDescent="0.25">
      <c r="A499" s="222" t="s">
        <v>9</v>
      </c>
      <c r="B499" s="223"/>
      <c r="C499" s="223"/>
      <c r="D499" s="223"/>
      <c r="E499" s="223"/>
      <c r="F499" s="223"/>
      <c r="G499" s="223"/>
      <c r="H499" s="223"/>
      <c r="I499" s="223"/>
    </row>
    <row r="500" spans="1:9" x14ac:dyDescent="0.25">
      <c r="A500" s="111" t="s">
        <v>18</v>
      </c>
      <c r="B500" s="111">
        <v>13</v>
      </c>
      <c r="C500" s="178" t="s">
        <v>352</v>
      </c>
      <c r="D500" s="110">
        <v>10</v>
      </c>
      <c r="E500" s="66">
        <v>0.1</v>
      </c>
      <c r="F500" s="66">
        <v>8.3000000000000007</v>
      </c>
      <c r="G500" s="66">
        <v>0.1</v>
      </c>
      <c r="H500" s="66">
        <v>75</v>
      </c>
      <c r="I500" s="66">
        <v>0</v>
      </c>
    </row>
    <row r="501" spans="1:9" ht="30" x14ac:dyDescent="0.25">
      <c r="A501" s="111" t="s">
        <v>18</v>
      </c>
      <c r="B501" s="111">
        <v>40</v>
      </c>
      <c r="C501" s="42" t="s">
        <v>325</v>
      </c>
      <c r="D501" s="110">
        <v>100</v>
      </c>
      <c r="E501" s="66">
        <v>1.6</v>
      </c>
      <c r="F501" s="66">
        <v>5.0999999999999996</v>
      </c>
      <c r="G501" s="66">
        <v>7.7</v>
      </c>
      <c r="H501" s="66">
        <v>83</v>
      </c>
      <c r="I501" s="66">
        <v>27</v>
      </c>
    </row>
    <row r="502" spans="1:9" x14ac:dyDescent="0.25">
      <c r="A502" s="111" t="s">
        <v>18</v>
      </c>
      <c r="B502" s="171">
        <v>236</v>
      </c>
      <c r="C502" s="170" t="s">
        <v>419</v>
      </c>
      <c r="D502" s="110">
        <v>135</v>
      </c>
      <c r="E502" s="66">
        <v>26</v>
      </c>
      <c r="F502" s="66">
        <v>14</v>
      </c>
      <c r="G502" s="66">
        <v>6</v>
      </c>
      <c r="H502" s="66">
        <v>138</v>
      </c>
      <c r="I502" s="66">
        <v>0</v>
      </c>
    </row>
    <row r="503" spans="1:9" x14ac:dyDescent="0.25">
      <c r="A503" s="111" t="s">
        <v>18</v>
      </c>
      <c r="B503" s="111">
        <v>125</v>
      </c>
      <c r="C503" s="42" t="s">
        <v>133</v>
      </c>
      <c r="D503" s="110">
        <v>150</v>
      </c>
      <c r="E503" s="66">
        <v>3</v>
      </c>
      <c r="F503" s="195">
        <v>5.7647058823529411</v>
      </c>
      <c r="G503" s="195">
        <v>18.823529411764707</v>
      </c>
      <c r="H503" s="195">
        <v>138.8235294117647</v>
      </c>
      <c r="I503" s="195">
        <v>5.2941176470588234</v>
      </c>
    </row>
    <row r="504" spans="1:9" x14ac:dyDescent="0.25">
      <c r="A504" s="111" t="s">
        <v>18</v>
      </c>
      <c r="B504" s="111">
        <v>430</v>
      </c>
      <c r="C504" s="42" t="s">
        <v>11</v>
      </c>
      <c r="D504" s="110">
        <v>200</v>
      </c>
      <c r="E504" s="126">
        <v>0.2</v>
      </c>
      <c r="F504" s="126">
        <v>0.1</v>
      </c>
      <c r="G504" s="126">
        <v>15</v>
      </c>
      <c r="H504" s="126">
        <v>60</v>
      </c>
      <c r="I504" s="126">
        <v>0</v>
      </c>
    </row>
    <row r="505" spans="1:9" x14ac:dyDescent="0.25">
      <c r="A505" s="111" t="s">
        <v>19</v>
      </c>
      <c r="B505" s="111" t="s">
        <v>19</v>
      </c>
      <c r="C505" s="42" t="s">
        <v>381</v>
      </c>
      <c r="D505" s="110">
        <v>50</v>
      </c>
      <c r="E505" s="126">
        <v>2.9</v>
      </c>
      <c r="F505" s="126">
        <v>0.47</v>
      </c>
      <c r="G505" s="126">
        <v>22.2</v>
      </c>
      <c r="H505" s="126">
        <v>94.5</v>
      </c>
      <c r="I505" s="126">
        <v>0</v>
      </c>
    </row>
    <row r="506" spans="1:9" x14ac:dyDescent="0.25">
      <c r="A506" s="111" t="s">
        <v>19</v>
      </c>
      <c r="B506" s="111" t="s">
        <v>19</v>
      </c>
      <c r="C506" s="42" t="s">
        <v>382</v>
      </c>
      <c r="D506" s="110">
        <v>50</v>
      </c>
      <c r="E506" s="126">
        <v>3.25</v>
      </c>
      <c r="F506" s="126">
        <v>1.45</v>
      </c>
      <c r="G506" s="126">
        <v>25.7</v>
      </c>
      <c r="H506" s="126">
        <v>131</v>
      </c>
      <c r="I506" s="126">
        <v>0</v>
      </c>
    </row>
    <row r="507" spans="1:9" x14ac:dyDescent="0.25">
      <c r="A507" s="30"/>
      <c r="B507" s="30"/>
      <c r="C507" s="30" t="s">
        <v>185</v>
      </c>
      <c r="D507" s="87">
        <f t="shared" ref="D507:H507" si="61">SUM(D500:D506)</f>
        <v>695</v>
      </c>
      <c r="E507" s="87">
        <f t="shared" si="61"/>
        <v>37.049999999999997</v>
      </c>
      <c r="F507" s="87">
        <f t="shared" si="61"/>
        <v>35.184705882352944</v>
      </c>
      <c r="G507" s="87">
        <f t="shared" si="61"/>
        <v>95.523529411764713</v>
      </c>
      <c r="H507" s="87">
        <f t="shared" si="61"/>
        <v>720.32352941176464</v>
      </c>
      <c r="I507" s="87">
        <f>SUM(I500:I506)</f>
        <v>32.294117647058826</v>
      </c>
    </row>
    <row r="508" spans="1:9" x14ac:dyDescent="0.25">
      <c r="A508" s="224" t="s">
        <v>12</v>
      </c>
      <c r="B508" s="224"/>
      <c r="C508" s="224"/>
      <c r="D508" s="224"/>
      <c r="E508" s="224"/>
      <c r="F508" s="224"/>
      <c r="G508" s="224"/>
      <c r="H508" s="224"/>
      <c r="I508" s="224"/>
    </row>
    <row r="509" spans="1:9" x14ac:dyDescent="0.25">
      <c r="A509" s="111" t="s">
        <v>18</v>
      </c>
      <c r="B509" s="111">
        <v>435</v>
      </c>
      <c r="C509" s="111" t="s">
        <v>361</v>
      </c>
      <c r="D509" s="110">
        <v>200</v>
      </c>
      <c r="E509" s="126">
        <v>6</v>
      </c>
      <c r="F509" s="126">
        <v>2</v>
      </c>
      <c r="G509" s="126">
        <v>8</v>
      </c>
      <c r="H509" s="126">
        <v>62</v>
      </c>
      <c r="I509" s="126">
        <v>2</v>
      </c>
    </row>
    <row r="510" spans="1:9" x14ac:dyDescent="0.25">
      <c r="A510" s="111" t="s">
        <v>19</v>
      </c>
      <c r="B510" s="111" t="s">
        <v>19</v>
      </c>
      <c r="C510" s="111" t="s">
        <v>303</v>
      </c>
      <c r="D510" s="110">
        <v>30</v>
      </c>
      <c r="E510" s="126">
        <v>0.5</v>
      </c>
      <c r="F510" s="126">
        <v>0</v>
      </c>
      <c r="G510" s="126">
        <v>32</v>
      </c>
      <c r="H510" s="126">
        <v>90</v>
      </c>
      <c r="I510" s="126">
        <v>1</v>
      </c>
    </row>
    <row r="511" spans="1:9" x14ac:dyDescent="0.25">
      <c r="A511" s="111"/>
      <c r="B511" s="111"/>
      <c r="C511" s="111" t="s">
        <v>185</v>
      </c>
      <c r="D511" s="25">
        <f t="shared" ref="D511:H511" si="62">SUM(D509:D510)</f>
        <v>230</v>
      </c>
      <c r="E511" s="25">
        <f t="shared" si="62"/>
        <v>6.5</v>
      </c>
      <c r="F511" s="25">
        <f t="shared" si="62"/>
        <v>2</v>
      </c>
      <c r="G511" s="25">
        <f t="shared" si="62"/>
        <v>40</v>
      </c>
      <c r="H511" s="25">
        <f t="shared" si="62"/>
        <v>152</v>
      </c>
      <c r="I511" s="25">
        <f>SUM(I509:I510)</f>
        <v>3</v>
      </c>
    </row>
    <row r="512" spans="1:9" x14ac:dyDescent="0.25">
      <c r="A512" s="111"/>
      <c r="B512" s="111"/>
      <c r="C512" s="30" t="s">
        <v>20</v>
      </c>
      <c r="D512" s="26"/>
      <c r="E512" s="87">
        <f t="shared" ref="E512:H512" si="63">SUM(E483+E493+E498+E507+E511)</f>
        <v>128.20999999999998</v>
      </c>
      <c r="F512" s="87">
        <f t="shared" si="63"/>
        <v>120.52470588235293</v>
      </c>
      <c r="G512" s="87">
        <f t="shared" si="63"/>
        <v>492.62352941176471</v>
      </c>
      <c r="H512" s="87">
        <f t="shared" si="63"/>
        <v>3373.7235294117645</v>
      </c>
      <c r="I512" s="87">
        <f>SUM(I483+I493+I498+I507+I511)</f>
        <v>102.99411764705883</v>
      </c>
    </row>
    <row r="513" spans="1:9" x14ac:dyDescent="0.25">
      <c r="A513" s="199"/>
      <c r="B513" s="199"/>
      <c r="C513" s="138" t="s">
        <v>141</v>
      </c>
      <c r="D513" s="139"/>
      <c r="E513" s="148">
        <v>1.05</v>
      </c>
      <c r="F513" s="147">
        <v>1</v>
      </c>
      <c r="G513" s="147">
        <v>4</v>
      </c>
      <c r="H513" s="147"/>
      <c r="I513" s="147"/>
    </row>
    <row r="514" spans="1:9" x14ac:dyDescent="0.25">
      <c r="A514" s="184"/>
      <c r="B514" s="192"/>
      <c r="C514" s="142"/>
      <c r="D514" s="143" t="s">
        <v>317</v>
      </c>
      <c r="E514" s="142"/>
      <c r="F514" s="144">
        <f>SUM(E512*4/G512)</f>
        <v>1.0410383779523797</v>
      </c>
      <c r="G514" s="184"/>
      <c r="H514" s="184"/>
      <c r="I514" s="184"/>
    </row>
    <row r="515" spans="1:9" ht="30" customHeight="1" x14ac:dyDescent="0.25">
      <c r="A515" s="184"/>
      <c r="B515" s="184"/>
      <c r="C515" s="184"/>
      <c r="D515" s="184"/>
      <c r="E515" s="184"/>
      <c r="F515" s="184"/>
      <c r="G515" s="184"/>
      <c r="H515" s="184"/>
      <c r="I515" s="184"/>
    </row>
    <row r="516" spans="1:9" x14ac:dyDescent="0.25">
      <c r="A516" s="184"/>
      <c r="B516" s="184"/>
      <c r="C516" s="184"/>
      <c r="D516" s="184"/>
      <c r="E516" s="184"/>
      <c r="F516" s="184"/>
      <c r="G516" s="184"/>
      <c r="H516" s="184"/>
      <c r="I516" s="184"/>
    </row>
    <row r="517" spans="1:9" x14ac:dyDescent="0.25">
      <c r="A517" s="213" t="s">
        <v>400</v>
      </c>
      <c r="B517" s="213"/>
      <c r="C517" s="213"/>
      <c r="D517" s="213"/>
      <c r="E517" s="213"/>
      <c r="F517" s="213"/>
      <c r="G517" s="213"/>
      <c r="H517" s="213"/>
      <c r="I517" s="213"/>
    </row>
    <row r="518" spans="1:9" x14ac:dyDescent="0.25">
      <c r="A518" s="214" t="s">
        <v>181</v>
      </c>
      <c r="B518" s="220" t="s">
        <v>13</v>
      </c>
      <c r="C518" s="220" t="s">
        <v>222</v>
      </c>
      <c r="D518" s="225" t="s">
        <v>2</v>
      </c>
      <c r="E518" s="220" t="s">
        <v>3</v>
      </c>
      <c r="F518" s="220"/>
      <c r="G518" s="220"/>
      <c r="H518" s="220" t="s">
        <v>4</v>
      </c>
      <c r="I518" s="173"/>
    </row>
    <row r="519" spans="1:9" x14ac:dyDescent="0.25">
      <c r="A519" s="215"/>
      <c r="B519" s="216"/>
      <c r="C519" s="217"/>
      <c r="D519" s="221"/>
      <c r="E519" s="175" t="s">
        <v>14</v>
      </c>
      <c r="F519" s="175" t="s">
        <v>15</v>
      </c>
      <c r="G519" s="175" t="s">
        <v>16</v>
      </c>
      <c r="H519" s="220"/>
      <c r="I519" s="175" t="s">
        <v>17</v>
      </c>
    </row>
    <row r="520" spans="1:9" x14ac:dyDescent="0.25">
      <c r="A520" s="230" t="s">
        <v>5</v>
      </c>
      <c r="B520" s="230"/>
      <c r="C520" s="230"/>
      <c r="D520" s="230"/>
      <c r="E520" s="230"/>
      <c r="F520" s="230"/>
      <c r="G520" s="230"/>
      <c r="H520" s="230"/>
      <c r="I520" s="230"/>
    </row>
    <row r="521" spans="1:9" x14ac:dyDescent="0.25">
      <c r="A521" s="126" t="s">
        <v>18</v>
      </c>
      <c r="B521" s="74">
        <v>13</v>
      </c>
      <c r="C521" s="178" t="s">
        <v>352</v>
      </c>
      <c r="D521" s="110">
        <v>10</v>
      </c>
      <c r="E521" s="126">
        <v>0.1</v>
      </c>
      <c r="F521" s="126">
        <v>8.3000000000000007</v>
      </c>
      <c r="G521" s="126">
        <v>0.1</v>
      </c>
      <c r="H521" s="126">
        <v>75</v>
      </c>
      <c r="I521" s="126">
        <v>0</v>
      </c>
    </row>
    <row r="522" spans="1:9" x14ac:dyDescent="0.25">
      <c r="A522" s="126" t="s">
        <v>18</v>
      </c>
      <c r="B522" s="74">
        <v>7</v>
      </c>
      <c r="C522" s="178" t="s">
        <v>173</v>
      </c>
      <c r="D522" s="110">
        <v>60</v>
      </c>
      <c r="E522" s="126">
        <v>11.6</v>
      </c>
      <c r="F522" s="126">
        <v>4</v>
      </c>
      <c r="G522" s="126">
        <v>19.600000000000001</v>
      </c>
      <c r="H522" s="126">
        <v>160</v>
      </c>
      <c r="I522" s="126">
        <v>0</v>
      </c>
    </row>
    <row r="523" spans="1:9" x14ac:dyDescent="0.25">
      <c r="A523" s="126" t="s">
        <v>18</v>
      </c>
      <c r="B523" s="74">
        <v>184</v>
      </c>
      <c r="C523" s="178" t="s">
        <v>56</v>
      </c>
      <c r="D523" s="110">
        <v>255</v>
      </c>
      <c r="E523" s="126">
        <v>11.3</v>
      </c>
      <c r="F523" s="126">
        <v>11.8</v>
      </c>
      <c r="G523" s="126">
        <v>44.8</v>
      </c>
      <c r="H523" s="126">
        <v>215</v>
      </c>
      <c r="I523" s="126">
        <v>1.7</v>
      </c>
    </row>
    <row r="524" spans="1:9" x14ac:dyDescent="0.25">
      <c r="A524" s="126" t="s">
        <v>18</v>
      </c>
      <c r="B524" s="74">
        <v>432</v>
      </c>
      <c r="C524" s="178" t="s">
        <v>39</v>
      </c>
      <c r="D524" s="110">
        <v>200</v>
      </c>
      <c r="E524" s="126">
        <v>1.5</v>
      </c>
      <c r="F524" s="126">
        <v>1.3</v>
      </c>
      <c r="G524" s="126">
        <v>22.4</v>
      </c>
      <c r="H524" s="126">
        <v>107</v>
      </c>
      <c r="I524" s="126">
        <v>1</v>
      </c>
    </row>
    <row r="525" spans="1:9" x14ac:dyDescent="0.25">
      <c r="A525" s="25"/>
      <c r="B525" s="28"/>
      <c r="C525" s="29" t="s">
        <v>185</v>
      </c>
      <c r="D525" s="25">
        <f t="shared" ref="D525:I525" si="64">SUM(D521:D524)</f>
        <v>525</v>
      </c>
      <c r="E525" s="25">
        <f t="shared" si="64"/>
        <v>24.5</v>
      </c>
      <c r="F525" s="25">
        <f t="shared" si="64"/>
        <v>25.400000000000002</v>
      </c>
      <c r="G525" s="25">
        <f t="shared" si="64"/>
        <v>86.9</v>
      </c>
      <c r="H525" s="25">
        <f t="shared" si="64"/>
        <v>557</v>
      </c>
      <c r="I525" s="25">
        <f t="shared" si="64"/>
        <v>2.7</v>
      </c>
    </row>
    <row r="526" spans="1:9" x14ac:dyDescent="0.25">
      <c r="A526" s="224" t="s">
        <v>6</v>
      </c>
      <c r="B526" s="224"/>
      <c r="C526" s="224"/>
      <c r="D526" s="224"/>
      <c r="E526" s="224"/>
      <c r="F526" s="224"/>
      <c r="G526" s="224"/>
      <c r="H526" s="224"/>
      <c r="I526" s="224"/>
    </row>
    <row r="527" spans="1:9" x14ac:dyDescent="0.25">
      <c r="A527" s="126" t="s">
        <v>18</v>
      </c>
      <c r="B527" s="128">
        <v>50</v>
      </c>
      <c r="C527" s="111" t="s">
        <v>296</v>
      </c>
      <c r="D527" s="118">
        <v>100</v>
      </c>
      <c r="E527" s="129">
        <f>8*80/100</f>
        <v>6.4</v>
      </c>
      <c r="F527" s="129">
        <f>10.1*80/100</f>
        <v>8.08</v>
      </c>
      <c r="G527" s="129">
        <f>15.2*80/100</f>
        <v>12.16</v>
      </c>
      <c r="H527" s="129">
        <f>184*80/100</f>
        <v>147.19999999999999</v>
      </c>
      <c r="I527" s="129">
        <v>5</v>
      </c>
    </row>
    <row r="528" spans="1:9" x14ac:dyDescent="0.25">
      <c r="A528" s="126" t="s">
        <v>18</v>
      </c>
      <c r="B528" s="74">
        <v>105</v>
      </c>
      <c r="C528" s="42" t="s">
        <v>304</v>
      </c>
      <c r="D528" s="110">
        <v>275</v>
      </c>
      <c r="E528" s="126">
        <v>3.6</v>
      </c>
      <c r="F528" s="126">
        <v>4.2</v>
      </c>
      <c r="G528" s="126">
        <v>15.6</v>
      </c>
      <c r="H528" s="126">
        <v>115</v>
      </c>
      <c r="I528" s="126">
        <v>1</v>
      </c>
    </row>
    <row r="529" spans="1:9" x14ac:dyDescent="0.25">
      <c r="A529" s="126" t="s">
        <v>18</v>
      </c>
      <c r="B529" s="74">
        <v>312</v>
      </c>
      <c r="C529" s="180" t="s">
        <v>175</v>
      </c>
      <c r="D529" s="110">
        <v>150</v>
      </c>
      <c r="E529" s="126">
        <v>23.3</v>
      </c>
      <c r="F529" s="126">
        <v>17.3</v>
      </c>
      <c r="G529" s="126">
        <v>5.4</v>
      </c>
      <c r="H529" s="126">
        <v>270</v>
      </c>
      <c r="I529" s="126">
        <v>13</v>
      </c>
    </row>
    <row r="530" spans="1:9" x14ac:dyDescent="0.25">
      <c r="A530" s="126" t="s">
        <v>18</v>
      </c>
      <c r="B530" s="74">
        <v>326</v>
      </c>
      <c r="C530" s="180" t="s">
        <v>72</v>
      </c>
      <c r="D530" s="110">
        <v>180</v>
      </c>
      <c r="E530" s="126">
        <v>3.8</v>
      </c>
      <c r="F530" s="126">
        <v>5.4</v>
      </c>
      <c r="G530" s="126">
        <v>38.9</v>
      </c>
      <c r="H530" s="126">
        <v>220</v>
      </c>
      <c r="I530" s="126">
        <v>1</v>
      </c>
    </row>
    <row r="531" spans="1:9" x14ac:dyDescent="0.25">
      <c r="A531" s="126" t="s">
        <v>18</v>
      </c>
      <c r="B531" s="111">
        <v>402</v>
      </c>
      <c r="C531" s="42" t="s">
        <v>130</v>
      </c>
      <c r="D531" s="126">
        <v>200</v>
      </c>
      <c r="E531" s="126">
        <v>0.6</v>
      </c>
      <c r="F531" s="126">
        <v>0.1</v>
      </c>
      <c r="G531" s="126">
        <v>31.7</v>
      </c>
      <c r="H531" s="126">
        <v>131</v>
      </c>
      <c r="I531" s="126">
        <v>25</v>
      </c>
    </row>
    <row r="532" spans="1:9" x14ac:dyDescent="0.25">
      <c r="A532" s="126" t="s">
        <v>19</v>
      </c>
      <c r="B532" s="74" t="s">
        <v>19</v>
      </c>
      <c r="C532" s="42" t="s">
        <v>381</v>
      </c>
      <c r="D532" s="110">
        <v>100</v>
      </c>
      <c r="E532" s="126">
        <v>5.86</v>
      </c>
      <c r="F532" s="126">
        <v>0.94</v>
      </c>
      <c r="G532" s="126">
        <v>44.4</v>
      </c>
      <c r="H532" s="126">
        <v>189</v>
      </c>
      <c r="I532" s="126">
        <v>0</v>
      </c>
    </row>
    <row r="533" spans="1:9" x14ac:dyDescent="0.25">
      <c r="A533" s="126" t="s">
        <v>19</v>
      </c>
      <c r="B533" s="74" t="s">
        <v>19</v>
      </c>
      <c r="C533" s="42" t="s">
        <v>382</v>
      </c>
      <c r="D533" s="110">
        <v>100</v>
      </c>
      <c r="E533" s="126">
        <v>7.5</v>
      </c>
      <c r="F533" s="126">
        <v>2.9</v>
      </c>
      <c r="G533" s="126">
        <v>51.4</v>
      </c>
      <c r="H533" s="126">
        <v>262</v>
      </c>
      <c r="I533" s="126">
        <v>0</v>
      </c>
    </row>
    <row r="534" spans="1:9" x14ac:dyDescent="0.25">
      <c r="A534" s="25"/>
      <c r="B534" s="28"/>
      <c r="C534" s="29" t="s">
        <v>185</v>
      </c>
      <c r="D534" s="200">
        <f t="shared" ref="D534:H534" si="65">SUM(D527:D533)</f>
        <v>1105</v>
      </c>
      <c r="E534" s="200">
        <f t="shared" si="65"/>
        <v>51.059999999999995</v>
      </c>
      <c r="F534" s="200">
        <f t="shared" si="65"/>
        <v>38.92</v>
      </c>
      <c r="G534" s="200">
        <f t="shared" si="65"/>
        <v>199.56</v>
      </c>
      <c r="H534" s="200">
        <f t="shared" si="65"/>
        <v>1334.2</v>
      </c>
      <c r="I534" s="200">
        <f>SUM(I527:I533)</f>
        <v>45</v>
      </c>
    </row>
    <row r="535" spans="1:9" x14ac:dyDescent="0.25">
      <c r="A535" s="224" t="s">
        <v>8</v>
      </c>
      <c r="B535" s="224"/>
      <c r="C535" s="224"/>
      <c r="D535" s="224"/>
      <c r="E535" s="224"/>
      <c r="F535" s="224"/>
      <c r="G535" s="224"/>
      <c r="H535" s="224"/>
      <c r="I535" s="224"/>
    </row>
    <row r="536" spans="1:9" x14ac:dyDescent="0.25">
      <c r="A536" s="111" t="s">
        <v>19</v>
      </c>
      <c r="B536" s="111" t="s">
        <v>19</v>
      </c>
      <c r="C536" s="178" t="s">
        <v>408</v>
      </c>
      <c r="D536" s="110">
        <v>50</v>
      </c>
      <c r="E536" s="66">
        <v>2.6</v>
      </c>
      <c r="F536" s="66">
        <v>3.2</v>
      </c>
      <c r="G536" s="66">
        <v>22.3</v>
      </c>
      <c r="H536" s="66">
        <v>129</v>
      </c>
      <c r="I536" s="66">
        <v>0</v>
      </c>
    </row>
    <row r="537" spans="1:9" ht="30" x14ac:dyDescent="0.25">
      <c r="A537" s="111" t="s">
        <v>18</v>
      </c>
      <c r="B537" s="111">
        <v>442</v>
      </c>
      <c r="C537" s="178" t="s">
        <v>370</v>
      </c>
      <c r="D537" s="110">
        <v>200</v>
      </c>
      <c r="E537" s="110">
        <v>0.5</v>
      </c>
      <c r="F537" s="110">
        <v>0.1</v>
      </c>
      <c r="G537" s="110">
        <v>9.9</v>
      </c>
      <c r="H537" s="110">
        <v>43</v>
      </c>
      <c r="I537" s="110">
        <v>2</v>
      </c>
    </row>
    <row r="538" spans="1:9" s="174" customFormat="1" x14ac:dyDescent="0.25">
      <c r="A538" s="111" t="s">
        <v>18</v>
      </c>
      <c r="B538" s="106">
        <v>214</v>
      </c>
      <c r="C538" s="178" t="s">
        <v>26</v>
      </c>
      <c r="D538" s="110">
        <v>100</v>
      </c>
      <c r="E538" s="66">
        <v>10.6</v>
      </c>
      <c r="F538" s="66">
        <v>17.5</v>
      </c>
      <c r="G538" s="66">
        <v>18</v>
      </c>
      <c r="H538" s="66">
        <v>208</v>
      </c>
      <c r="I538" s="66">
        <v>0</v>
      </c>
    </row>
    <row r="539" spans="1:9" x14ac:dyDescent="0.25">
      <c r="A539" s="126" t="s">
        <v>319</v>
      </c>
      <c r="B539" s="74">
        <v>458</v>
      </c>
      <c r="C539" s="178" t="s">
        <v>321</v>
      </c>
      <c r="D539" s="110">
        <v>270</v>
      </c>
      <c r="E539" s="126">
        <v>0.9</v>
      </c>
      <c r="F539" s="126">
        <v>0.9</v>
      </c>
      <c r="G539" s="126">
        <v>25</v>
      </c>
      <c r="H539" s="126">
        <v>108</v>
      </c>
      <c r="I539" s="126">
        <v>12.6</v>
      </c>
    </row>
    <row r="540" spans="1:9" x14ac:dyDescent="0.25">
      <c r="A540" s="25"/>
      <c r="B540" s="28"/>
      <c r="C540" s="29" t="s">
        <v>185</v>
      </c>
      <c r="D540" s="25">
        <f t="shared" ref="D540:H540" si="66">SUM(D536:D539)</f>
        <v>620</v>
      </c>
      <c r="E540" s="25">
        <f t="shared" si="66"/>
        <v>14.6</v>
      </c>
      <c r="F540" s="25">
        <f t="shared" si="66"/>
        <v>21.7</v>
      </c>
      <c r="G540" s="25">
        <f t="shared" si="66"/>
        <v>75.2</v>
      </c>
      <c r="H540" s="25">
        <f t="shared" si="66"/>
        <v>488</v>
      </c>
      <c r="I540" s="25">
        <f>SUM(I536:I539)</f>
        <v>14.6</v>
      </c>
    </row>
    <row r="541" spans="1:9" x14ac:dyDescent="0.25">
      <c r="A541" s="222" t="s">
        <v>9</v>
      </c>
      <c r="B541" s="223"/>
      <c r="C541" s="223"/>
      <c r="D541" s="223"/>
      <c r="E541" s="223"/>
      <c r="F541" s="223"/>
      <c r="G541" s="223"/>
      <c r="H541" s="223"/>
      <c r="I541" s="223"/>
    </row>
    <row r="542" spans="1:9" ht="45" x14ac:dyDescent="0.25">
      <c r="A542" s="126" t="s">
        <v>18</v>
      </c>
      <c r="B542" s="74">
        <v>20</v>
      </c>
      <c r="C542" s="42" t="s">
        <v>433</v>
      </c>
      <c r="D542" s="110">
        <v>100</v>
      </c>
      <c r="E542" s="126">
        <v>2.7</v>
      </c>
      <c r="F542" s="126">
        <v>5.0999999999999996</v>
      </c>
      <c r="G542" s="126">
        <v>2.6</v>
      </c>
      <c r="H542" s="126">
        <v>67</v>
      </c>
      <c r="I542" s="126">
        <v>6</v>
      </c>
    </row>
    <row r="543" spans="1:9" x14ac:dyDescent="0.25">
      <c r="A543" s="126" t="s">
        <v>18</v>
      </c>
      <c r="B543" s="74">
        <v>299</v>
      </c>
      <c r="C543" s="42" t="s">
        <v>305</v>
      </c>
      <c r="D543" s="126">
        <v>250</v>
      </c>
      <c r="E543" s="126">
        <v>25</v>
      </c>
      <c r="F543" s="126">
        <v>26.8</v>
      </c>
      <c r="G543" s="126">
        <v>22.3</v>
      </c>
      <c r="H543" s="126">
        <v>369</v>
      </c>
      <c r="I543" s="126">
        <v>8</v>
      </c>
    </row>
    <row r="544" spans="1:9" x14ac:dyDescent="0.25">
      <c r="A544" s="126" t="s">
        <v>18</v>
      </c>
      <c r="B544" s="74">
        <v>366</v>
      </c>
      <c r="C544" s="42" t="s">
        <v>306</v>
      </c>
      <c r="D544" s="110">
        <v>50</v>
      </c>
      <c r="E544" s="126">
        <v>1</v>
      </c>
      <c r="F544" s="126">
        <v>3.1</v>
      </c>
      <c r="G544" s="126">
        <v>3.3</v>
      </c>
      <c r="H544" s="126">
        <v>45</v>
      </c>
      <c r="I544" s="126">
        <v>0</v>
      </c>
    </row>
    <row r="545" spans="1:9" x14ac:dyDescent="0.25">
      <c r="A545" s="126" t="s">
        <v>18</v>
      </c>
      <c r="B545" s="74">
        <v>431</v>
      </c>
      <c r="C545" s="42" t="s">
        <v>57</v>
      </c>
      <c r="D545" s="110">
        <v>200</v>
      </c>
      <c r="E545" s="126">
        <v>0.3</v>
      </c>
      <c r="F545" s="126">
        <v>0.1</v>
      </c>
      <c r="G545" s="126">
        <v>15.2</v>
      </c>
      <c r="H545" s="126">
        <v>62</v>
      </c>
      <c r="I545" s="126">
        <v>3</v>
      </c>
    </row>
    <row r="546" spans="1:9" x14ac:dyDescent="0.25">
      <c r="A546" s="126" t="s">
        <v>19</v>
      </c>
      <c r="B546" s="74" t="s">
        <v>19</v>
      </c>
      <c r="C546" s="42" t="s">
        <v>381</v>
      </c>
      <c r="D546" s="110">
        <v>50</v>
      </c>
      <c r="E546" s="126">
        <v>2.9</v>
      </c>
      <c r="F546" s="126">
        <v>0.47</v>
      </c>
      <c r="G546" s="126">
        <v>22.2</v>
      </c>
      <c r="H546" s="126">
        <v>94.5</v>
      </c>
      <c r="I546" s="126">
        <v>0</v>
      </c>
    </row>
    <row r="547" spans="1:9" x14ac:dyDescent="0.25">
      <c r="A547" s="126" t="s">
        <v>19</v>
      </c>
      <c r="B547" s="74" t="s">
        <v>19</v>
      </c>
      <c r="C547" s="42" t="s">
        <v>382</v>
      </c>
      <c r="D547" s="110">
        <v>100</v>
      </c>
      <c r="E547" s="126">
        <v>7.5</v>
      </c>
      <c r="F547" s="126">
        <v>2.9</v>
      </c>
      <c r="G547" s="126">
        <v>51.4</v>
      </c>
      <c r="H547" s="126">
        <v>262</v>
      </c>
      <c r="I547" s="126">
        <v>0</v>
      </c>
    </row>
    <row r="548" spans="1:9" x14ac:dyDescent="0.25">
      <c r="A548" s="126" t="s">
        <v>18</v>
      </c>
      <c r="B548" s="74">
        <v>13</v>
      </c>
      <c r="C548" s="178" t="s">
        <v>352</v>
      </c>
      <c r="D548" s="110">
        <v>10</v>
      </c>
      <c r="E548" s="126">
        <v>0.1</v>
      </c>
      <c r="F548" s="126">
        <v>8.3000000000000007</v>
      </c>
      <c r="G548" s="126">
        <v>0.1</v>
      </c>
      <c r="H548" s="126">
        <v>75</v>
      </c>
      <c r="I548" s="126">
        <v>0</v>
      </c>
    </row>
    <row r="549" spans="1:9" x14ac:dyDescent="0.25">
      <c r="A549" s="25"/>
      <c r="B549" s="28"/>
      <c r="C549" s="29" t="s">
        <v>185</v>
      </c>
      <c r="D549" s="25">
        <f t="shared" ref="D549:H549" si="67">SUM(D542:D548)</f>
        <v>760</v>
      </c>
      <c r="E549" s="25">
        <f t="shared" si="67"/>
        <v>39.5</v>
      </c>
      <c r="F549" s="25">
        <f t="shared" si="67"/>
        <v>46.769999999999996</v>
      </c>
      <c r="G549" s="25">
        <f t="shared" si="67"/>
        <v>117.1</v>
      </c>
      <c r="H549" s="25">
        <f t="shared" si="67"/>
        <v>974.5</v>
      </c>
      <c r="I549" s="25">
        <f>SUM(I542:I548)</f>
        <v>17</v>
      </c>
    </row>
    <row r="550" spans="1:9" x14ac:dyDescent="0.25">
      <c r="A550" s="224" t="s">
        <v>36</v>
      </c>
      <c r="B550" s="224"/>
      <c r="C550" s="224"/>
      <c r="D550" s="224"/>
      <c r="E550" s="224"/>
      <c r="F550" s="224"/>
      <c r="G550" s="224"/>
      <c r="H550" s="224"/>
      <c r="I550" s="224"/>
    </row>
    <row r="551" spans="1:9" x14ac:dyDescent="0.25">
      <c r="A551" s="126" t="s">
        <v>18</v>
      </c>
      <c r="B551" s="74">
        <v>434</v>
      </c>
      <c r="C551" s="178" t="s">
        <v>373</v>
      </c>
      <c r="D551" s="110">
        <v>200</v>
      </c>
      <c r="E551" s="126">
        <v>6.1</v>
      </c>
      <c r="F551" s="126">
        <v>5.3</v>
      </c>
      <c r="G551" s="126">
        <v>10.1</v>
      </c>
      <c r="H551" s="126">
        <v>113</v>
      </c>
      <c r="I551" s="126">
        <v>3</v>
      </c>
    </row>
    <row r="552" spans="1:9" x14ac:dyDescent="0.25">
      <c r="A552" s="126" t="s">
        <v>19</v>
      </c>
      <c r="B552" s="74" t="s">
        <v>19</v>
      </c>
      <c r="C552" s="126" t="s">
        <v>435</v>
      </c>
      <c r="D552" s="110">
        <v>30</v>
      </c>
      <c r="E552" s="126">
        <v>3.6</v>
      </c>
      <c r="F552" s="126">
        <v>2</v>
      </c>
      <c r="G552" s="126">
        <v>2</v>
      </c>
      <c r="H552" s="126">
        <v>89</v>
      </c>
      <c r="I552" s="126">
        <v>0</v>
      </c>
    </row>
    <row r="553" spans="1:9" x14ac:dyDescent="0.25">
      <c r="A553" s="126"/>
      <c r="B553" s="74"/>
      <c r="C553" s="126"/>
      <c r="D553" s="26">
        <f>SUM(D551+D552)</f>
        <v>230</v>
      </c>
      <c r="E553" s="26">
        <f t="shared" ref="E553:I553" si="68">SUM(E551+E552)</f>
        <v>9.6999999999999993</v>
      </c>
      <c r="F553" s="26">
        <f t="shared" si="68"/>
        <v>7.3</v>
      </c>
      <c r="G553" s="26">
        <f t="shared" si="68"/>
        <v>12.1</v>
      </c>
      <c r="H553" s="26">
        <f t="shared" si="68"/>
        <v>202</v>
      </c>
      <c r="I553" s="26">
        <f t="shared" si="68"/>
        <v>3</v>
      </c>
    </row>
    <row r="554" spans="1:9" x14ac:dyDescent="0.25">
      <c r="A554" s="126"/>
      <c r="B554" s="74"/>
      <c r="C554" s="25" t="s">
        <v>20</v>
      </c>
      <c r="D554" s="26"/>
      <c r="E554" s="200">
        <f>SUM(E525+E534+E540+E549+E553-12)</f>
        <v>127.35999999999999</v>
      </c>
      <c r="F554" s="200">
        <f t="shared" ref="F554:I554" si="69">SUM(F525+F534+F540+F549+F553-6)</f>
        <v>134.09000000000003</v>
      </c>
      <c r="G554" s="200">
        <f t="shared" si="69"/>
        <v>484.86</v>
      </c>
      <c r="H554" s="200">
        <f t="shared" si="69"/>
        <v>3549.7</v>
      </c>
      <c r="I554" s="200">
        <f t="shared" si="69"/>
        <v>76.300000000000011</v>
      </c>
    </row>
    <row r="555" spans="1:9" x14ac:dyDescent="0.25">
      <c r="A555" s="199"/>
      <c r="B555" s="199"/>
      <c r="C555" s="138" t="s">
        <v>141</v>
      </c>
      <c r="D555" s="139"/>
      <c r="E555" s="148">
        <v>1.02</v>
      </c>
      <c r="F555" s="148">
        <v>1.02</v>
      </c>
      <c r="G555" s="147">
        <v>4</v>
      </c>
      <c r="H555" s="147"/>
      <c r="I555" s="147"/>
    </row>
    <row r="556" spans="1:9" x14ac:dyDescent="0.25">
      <c r="A556" s="184"/>
      <c r="B556" s="192"/>
      <c r="C556" s="142"/>
      <c r="D556" s="143" t="s">
        <v>317</v>
      </c>
      <c r="E556" s="142"/>
      <c r="F556" s="142"/>
      <c r="G556" s="144">
        <f>SUM(E554*4/G554)</f>
        <v>1.0506950459926576</v>
      </c>
      <c r="H556" s="184"/>
      <c r="I556" s="184"/>
    </row>
    <row r="557" spans="1:9" ht="31.5" customHeight="1" x14ac:dyDescent="0.25">
      <c r="A557" s="184"/>
      <c r="B557" s="184"/>
      <c r="C557" s="184"/>
      <c r="D557" s="184"/>
      <c r="E557" s="184"/>
      <c r="F557" s="184"/>
      <c r="G557" s="184"/>
      <c r="H557" s="184"/>
      <c r="I557" s="184"/>
    </row>
    <row r="558" spans="1:9" x14ac:dyDescent="0.25">
      <c r="A558" s="184"/>
      <c r="B558" s="184"/>
      <c r="C558" s="184"/>
      <c r="D558" s="184"/>
      <c r="E558" s="184"/>
      <c r="F558" s="184"/>
      <c r="G558" s="184"/>
      <c r="H558" s="184"/>
      <c r="I558" s="184"/>
    </row>
    <row r="559" spans="1:9" x14ac:dyDescent="0.25">
      <c r="A559" s="213" t="s">
        <v>401</v>
      </c>
      <c r="B559" s="213"/>
      <c r="C559" s="213"/>
      <c r="D559" s="213"/>
      <c r="E559" s="213"/>
      <c r="F559" s="213"/>
      <c r="G559" s="213"/>
      <c r="H559" s="213"/>
      <c r="I559" s="213"/>
    </row>
    <row r="560" spans="1:9" x14ac:dyDescent="0.25">
      <c r="A560" s="220" t="s">
        <v>221</v>
      </c>
      <c r="B560" s="220" t="s">
        <v>13</v>
      </c>
      <c r="C560" s="220" t="s">
        <v>222</v>
      </c>
      <c r="D560" s="225" t="s">
        <v>2</v>
      </c>
      <c r="E560" s="220" t="s">
        <v>3</v>
      </c>
      <c r="F560" s="220"/>
      <c r="G560" s="220"/>
      <c r="H560" s="220" t="s">
        <v>4</v>
      </c>
      <c r="I560" s="173"/>
    </row>
    <row r="561" spans="1:9" x14ac:dyDescent="0.25">
      <c r="A561" s="220"/>
      <c r="B561" s="216"/>
      <c r="C561" s="217"/>
      <c r="D561" s="221"/>
      <c r="E561" s="175" t="s">
        <v>14</v>
      </c>
      <c r="F561" s="175" t="s">
        <v>15</v>
      </c>
      <c r="G561" s="175" t="s">
        <v>16</v>
      </c>
      <c r="H561" s="220"/>
      <c r="I561" s="175" t="s">
        <v>17</v>
      </c>
    </row>
    <row r="562" spans="1:9" x14ac:dyDescent="0.25">
      <c r="A562" s="232" t="s">
        <v>5</v>
      </c>
      <c r="B562" s="232"/>
      <c r="C562" s="232"/>
      <c r="D562" s="232"/>
      <c r="E562" s="232"/>
      <c r="F562" s="232"/>
      <c r="G562" s="232"/>
      <c r="H562" s="232"/>
      <c r="I562" s="232"/>
    </row>
    <row r="563" spans="1:9" x14ac:dyDescent="0.25">
      <c r="A563" s="126" t="s">
        <v>18</v>
      </c>
      <c r="B563" s="74">
        <v>13</v>
      </c>
      <c r="C563" s="178" t="s">
        <v>352</v>
      </c>
      <c r="D563" s="110">
        <v>10</v>
      </c>
      <c r="E563" s="126">
        <v>0.1</v>
      </c>
      <c r="F563" s="126">
        <v>8.3000000000000007</v>
      </c>
      <c r="G563" s="126">
        <v>0.1</v>
      </c>
      <c r="H563" s="126">
        <v>75</v>
      </c>
      <c r="I563" s="126">
        <v>0</v>
      </c>
    </row>
    <row r="564" spans="1:9" x14ac:dyDescent="0.25">
      <c r="A564" s="111" t="s">
        <v>18</v>
      </c>
      <c r="B564" s="111">
        <v>15</v>
      </c>
      <c r="C564" s="42" t="s">
        <v>360</v>
      </c>
      <c r="D564" s="110">
        <v>20</v>
      </c>
      <c r="E564" s="126">
        <v>4.3</v>
      </c>
      <c r="F564" s="126">
        <v>8.5</v>
      </c>
      <c r="G564" s="126">
        <v>0.1</v>
      </c>
      <c r="H564" s="182">
        <v>93</v>
      </c>
      <c r="I564" s="182">
        <v>0</v>
      </c>
    </row>
    <row r="565" spans="1:9" x14ac:dyDescent="0.25">
      <c r="A565" s="111" t="s">
        <v>18</v>
      </c>
      <c r="B565" s="111">
        <v>189</v>
      </c>
      <c r="C565" s="42" t="s">
        <v>55</v>
      </c>
      <c r="D565" s="110" t="s">
        <v>124</v>
      </c>
      <c r="E565" s="66">
        <v>8.5</v>
      </c>
      <c r="F565" s="66">
        <v>12.5</v>
      </c>
      <c r="G565" s="66">
        <v>31.5</v>
      </c>
      <c r="H565" s="66">
        <v>271.7</v>
      </c>
      <c r="I565" s="66">
        <v>1.7</v>
      </c>
    </row>
    <row r="566" spans="1:9" x14ac:dyDescent="0.25">
      <c r="A566" s="111" t="s">
        <v>19</v>
      </c>
      <c r="B566" s="111" t="s">
        <v>19</v>
      </c>
      <c r="C566" s="42" t="s">
        <v>382</v>
      </c>
      <c r="D566" s="110">
        <v>100</v>
      </c>
      <c r="E566" s="126">
        <v>7.5</v>
      </c>
      <c r="F566" s="126">
        <v>2.9</v>
      </c>
      <c r="G566" s="126">
        <v>51.4</v>
      </c>
      <c r="H566" s="126">
        <v>262</v>
      </c>
      <c r="I566" s="126">
        <v>0</v>
      </c>
    </row>
    <row r="567" spans="1:9" x14ac:dyDescent="0.25">
      <c r="A567" s="111" t="s">
        <v>18</v>
      </c>
      <c r="B567" s="111">
        <v>433</v>
      </c>
      <c r="C567" s="42" t="s">
        <v>31</v>
      </c>
      <c r="D567" s="110">
        <v>200</v>
      </c>
      <c r="E567" s="66">
        <v>2.9</v>
      </c>
      <c r="F567" s="66">
        <v>2.5</v>
      </c>
      <c r="G567" s="66">
        <v>24.8</v>
      </c>
      <c r="H567" s="66">
        <v>134</v>
      </c>
      <c r="I567" s="66">
        <v>1</v>
      </c>
    </row>
    <row r="568" spans="1:9" x14ac:dyDescent="0.25">
      <c r="A568" s="30"/>
      <c r="B568" s="30"/>
      <c r="C568" s="30" t="s">
        <v>185</v>
      </c>
      <c r="D568" s="29">
        <f t="shared" ref="D568:I568" si="70">SUM(D564:D567)</f>
        <v>320</v>
      </c>
      <c r="E568" s="29">
        <f t="shared" si="70"/>
        <v>23.2</v>
      </c>
      <c r="F568" s="29">
        <f t="shared" si="70"/>
        <v>26.4</v>
      </c>
      <c r="G568" s="29">
        <f t="shared" si="70"/>
        <v>107.8</v>
      </c>
      <c r="H568" s="29">
        <f t="shared" si="70"/>
        <v>760.7</v>
      </c>
      <c r="I568" s="29">
        <f t="shared" si="70"/>
        <v>2.7</v>
      </c>
    </row>
    <row r="569" spans="1:9" x14ac:dyDescent="0.25">
      <c r="A569" s="232" t="s">
        <v>106</v>
      </c>
      <c r="B569" s="232"/>
      <c r="C569" s="232"/>
      <c r="D569" s="232"/>
      <c r="E569" s="232"/>
      <c r="F569" s="232"/>
      <c r="G569" s="232"/>
      <c r="H569" s="232"/>
      <c r="I569" s="232"/>
    </row>
    <row r="570" spans="1:9" x14ac:dyDescent="0.25">
      <c r="A570" s="111" t="s">
        <v>19</v>
      </c>
      <c r="B570" s="111" t="s">
        <v>19</v>
      </c>
      <c r="C570" s="42" t="s">
        <v>176</v>
      </c>
      <c r="D570" s="110">
        <v>200</v>
      </c>
      <c r="E570" s="29">
        <v>6.1</v>
      </c>
      <c r="F570" s="29">
        <v>5.3</v>
      </c>
      <c r="G570" s="29">
        <v>10.1</v>
      </c>
      <c r="H570" s="29">
        <v>113</v>
      </c>
      <c r="I570" s="29">
        <v>3</v>
      </c>
    </row>
    <row r="571" spans="1:9" x14ac:dyDescent="0.25">
      <c r="A571" s="244" t="s">
        <v>6</v>
      </c>
      <c r="B571" s="244"/>
      <c r="C571" s="244"/>
      <c r="D571" s="244"/>
      <c r="E571" s="244"/>
      <c r="F571" s="244"/>
      <c r="G571" s="244"/>
      <c r="H571" s="244"/>
      <c r="I571" s="244"/>
    </row>
    <row r="572" spans="1:9" x14ac:dyDescent="0.25">
      <c r="A572" s="111" t="s">
        <v>19</v>
      </c>
      <c r="B572" s="111" t="s">
        <v>19</v>
      </c>
      <c r="C572" s="111" t="s">
        <v>101</v>
      </c>
      <c r="D572" s="110">
        <v>100</v>
      </c>
      <c r="E572" s="110">
        <v>0.5</v>
      </c>
      <c r="F572" s="110">
        <v>0.16</v>
      </c>
      <c r="G572" s="110">
        <v>3.4</v>
      </c>
      <c r="H572" s="110">
        <v>16</v>
      </c>
      <c r="I572" s="110">
        <v>20</v>
      </c>
    </row>
    <row r="573" spans="1:9" x14ac:dyDescent="0.25">
      <c r="A573" s="111" t="s">
        <v>18</v>
      </c>
      <c r="B573" s="111">
        <v>84</v>
      </c>
      <c r="C573" s="42" t="s">
        <v>434</v>
      </c>
      <c r="D573" s="110" t="s">
        <v>201</v>
      </c>
      <c r="E573" s="66">
        <v>6.7</v>
      </c>
      <c r="F573" s="66">
        <v>4.7</v>
      </c>
      <c r="G573" s="66">
        <v>24</v>
      </c>
      <c r="H573" s="66">
        <v>144.19999999999999</v>
      </c>
      <c r="I573" s="66">
        <v>9.6</v>
      </c>
    </row>
    <row r="574" spans="1:9" x14ac:dyDescent="0.25">
      <c r="A574" s="111" t="s">
        <v>18</v>
      </c>
      <c r="B574" s="111">
        <v>233</v>
      </c>
      <c r="C574" s="171" t="s">
        <v>407</v>
      </c>
      <c r="D574" s="118">
        <v>100</v>
      </c>
      <c r="E574" s="118">
        <v>18.3</v>
      </c>
      <c r="F574" s="118">
        <v>15</v>
      </c>
      <c r="G574" s="118">
        <v>13.8</v>
      </c>
      <c r="H574" s="118">
        <v>240</v>
      </c>
      <c r="I574" s="118">
        <v>0</v>
      </c>
    </row>
    <row r="575" spans="1:9" x14ac:dyDescent="0.25">
      <c r="A575" s="111" t="s">
        <v>18</v>
      </c>
      <c r="B575" s="111">
        <v>335</v>
      </c>
      <c r="C575" s="42" t="s">
        <v>7</v>
      </c>
      <c r="D575" s="110">
        <v>230</v>
      </c>
      <c r="E575" s="126">
        <v>3.1</v>
      </c>
      <c r="F575" s="126">
        <v>5.4</v>
      </c>
      <c r="G575" s="126">
        <v>20.3</v>
      </c>
      <c r="H575" s="182">
        <v>141</v>
      </c>
      <c r="I575" s="182">
        <v>5</v>
      </c>
    </row>
    <row r="576" spans="1:9" x14ac:dyDescent="0.25">
      <c r="A576" s="111" t="s">
        <v>18</v>
      </c>
      <c r="B576" s="111">
        <v>401</v>
      </c>
      <c r="C576" s="170" t="s">
        <v>163</v>
      </c>
      <c r="D576" s="66">
        <v>200</v>
      </c>
      <c r="E576" s="110">
        <v>0.6</v>
      </c>
      <c r="F576" s="110">
        <v>0.1</v>
      </c>
      <c r="G576" s="110">
        <v>31.7</v>
      </c>
      <c r="H576" s="110">
        <v>131</v>
      </c>
      <c r="I576" s="110">
        <v>25</v>
      </c>
    </row>
    <row r="577" spans="1:9" x14ac:dyDescent="0.25">
      <c r="A577" s="111" t="s">
        <v>19</v>
      </c>
      <c r="B577" s="111" t="s">
        <v>19</v>
      </c>
      <c r="C577" s="42" t="s">
        <v>381</v>
      </c>
      <c r="D577" s="110">
        <v>100</v>
      </c>
      <c r="E577" s="66">
        <v>5.86</v>
      </c>
      <c r="F577" s="66">
        <v>0.94</v>
      </c>
      <c r="G577" s="66">
        <v>44.4</v>
      </c>
      <c r="H577" s="66">
        <v>189</v>
      </c>
      <c r="I577" s="66">
        <v>0</v>
      </c>
    </row>
    <row r="578" spans="1:9" x14ac:dyDescent="0.25">
      <c r="A578" s="111" t="s">
        <v>19</v>
      </c>
      <c r="B578" s="111" t="s">
        <v>19</v>
      </c>
      <c r="C578" s="42" t="s">
        <v>382</v>
      </c>
      <c r="D578" s="110">
        <v>100</v>
      </c>
      <c r="E578" s="66">
        <v>7.5</v>
      </c>
      <c r="F578" s="66">
        <v>2.9</v>
      </c>
      <c r="G578" s="66">
        <v>51.4</v>
      </c>
      <c r="H578" s="66">
        <v>262</v>
      </c>
      <c r="I578" s="66">
        <v>0</v>
      </c>
    </row>
    <row r="579" spans="1:9" x14ac:dyDescent="0.25">
      <c r="A579" s="30"/>
      <c r="B579" s="30"/>
      <c r="C579" s="30" t="s">
        <v>185</v>
      </c>
      <c r="D579" s="29">
        <f t="shared" ref="D579:I579" si="71">SUM(D572:D578)</f>
        <v>830</v>
      </c>
      <c r="E579" s="29">
        <f t="shared" si="71"/>
        <v>42.56</v>
      </c>
      <c r="F579" s="29">
        <f t="shared" si="71"/>
        <v>29.2</v>
      </c>
      <c r="G579" s="29">
        <f t="shared" si="71"/>
        <v>189</v>
      </c>
      <c r="H579" s="29">
        <f t="shared" si="71"/>
        <v>1123.2</v>
      </c>
      <c r="I579" s="29">
        <f t="shared" si="71"/>
        <v>59.6</v>
      </c>
    </row>
    <row r="580" spans="1:9" x14ac:dyDescent="0.25">
      <c r="A580" s="232" t="s">
        <v>8</v>
      </c>
      <c r="B580" s="232"/>
      <c r="C580" s="232"/>
      <c r="D580" s="232"/>
      <c r="E580" s="232"/>
      <c r="F580" s="232"/>
      <c r="G580" s="232"/>
      <c r="H580" s="232"/>
      <c r="I580" s="232"/>
    </row>
    <row r="581" spans="1:9" x14ac:dyDescent="0.25">
      <c r="A581" s="111" t="s">
        <v>19</v>
      </c>
      <c r="B581" s="111" t="s">
        <v>19</v>
      </c>
      <c r="C581" s="178" t="s">
        <v>422</v>
      </c>
      <c r="D581" s="110">
        <v>70</v>
      </c>
      <c r="E581" s="66">
        <v>3.2</v>
      </c>
      <c r="F581" s="66">
        <v>10</v>
      </c>
      <c r="G581" s="66">
        <v>15.6</v>
      </c>
      <c r="H581" s="66">
        <v>165</v>
      </c>
      <c r="I581" s="66">
        <v>0</v>
      </c>
    </row>
    <row r="582" spans="1:9" x14ac:dyDescent="0.25">
      <c r="A582" s="126" t="s">
        <v>18</v>
      </c>
      <c r="B582" s="74">
        <v>479</v>
      </c>
      <c r="C582" s="178" t="s">
        <v>35</v>
      </c>
      <c r="D582" s="110">
        <v>120</v>
      </c>
      <c r="E582" s="126">
        <v>9.4</v>
      </c>
      <c r="F582" s="126">
        <v>4.5</v>
      </c>
      <c r="G582" s="126">
        <v>37.4</v>
      </c>
      <c r="H582" s="126">
        <v>230</v>
      </c>
      <c r="I582" s="126">
        <v>0</v>
      </c>
    </row>
    <row r="583" spans="1:9" ht="30" x14ac:dyDescent="0.25">
      <c r="A583" s="111" t="s">
        <v>18</v>
      </c>
      <c r="B583" s="111">
        <v>442</v>
      </c>
      <c r="C583" s="178" t="s">
        <v>370</v>
      </c>
      <c r="D583" s="110">
        <v>200</v>
      </c>
      <c r="E583" s="110">
        <v>0.5</v>
      </c>
      <c r="F583" s="110">
        <v>0.1</v>
      </c>
      <c r="G583" s="110">
        <v>9.9</v>
      </c>
      <c r="H583" s="110">
        <v>43</v>
      </c>
      <c r="I583" s="110">
        <v>2</v>
      </c>
    </row>
    <row r="584" spans="1:9" x14ac:dyDescent="0.25">
      <c r="A584" s="111" t="s">
        <v>319</v>
      </c>
      <c r="B584" s="111">
        <v>458</v>
      </c>
      <c r="C584" s="42" t="s">
        <v>84</v>
      </c>
      <c r="D584" s="110">
        <v>270</v>
      </c>
      <c r="E584" s="66">
        <v>3</v>
      </c>
      <c r="F584" s="66">
        <v>0.4</v>
      </c>
      <c r="G584" s="66">
        <v>13</v>
      </c>
      <c r="H584" s="66">
        <v>26</v>
      </c>
      <c r="I584" s="66">
        <v>13.5</v>
      </c>
    </row>
    <row r="585" spans="1:9" x14ac:dyDescent="0.25">
      <c r="A585" s="30"/>
      <c r="B585" s="30"/>
      <c r="C585" s="30" t="s">
        <v>185</v>
      </c>
      <c r="D585" s="29">
        <f t="shared" ref="D585:I585" si="72">SUM(D582:D584)</f>
        <v>590</v>
      </c>
      <c r="E585" s="29">
        <f t="shared" si="72"/>
        <v>12.9</v>
      </c>
      <c r="F585" s="29">
        <f t="shared" si="72"/>
        <v>5</v>
      </c>
      <c r="G585" s="29">
        <f t="shared" si="72"/>
        <v>60.3</v>
      </c>
      <c r="H585" s="29">
        <f t="shared" si="72"/>
        <v>299</v>
      </c>
      <c r="I585" s="29">
        <f t="shared" si="72"/>
        <v>15.5</v>
      </c>
    </row>
    <row r="586" spans="1:9" x14ac:dyDescent="0.25">
      <c r="A586" s="233" t="s">
        <v>9</v>
      </c>
      <c r="B586" s="228"/>
      <c r="C586" s="228"/>
      <c r="D586" s="228"/>
      <c r="E586" s="228"/>
      <c r="F586" s="228"/>
      <c r="G586" s="228"/>
      <c r="H586" s="228"/>
      <c r="I586" s="228"/>
    </row>
    <row r="587" spans="1:9" x14ac:dyDescent="0.25">
      <c r="A587" s="171" t="s">
        <v>18</v>
      </c>
      <c r="B587" s="171">
        <v>13</v>
      </c>
      <c r="C587" s="178" t="s">
        <v>352</v>
      </c>
      <c r="D587" s="201">
        <v>10</v>
      </c>
      <c r="E587" s="202">
        <v>0.1</v>
      </c>
      <c r="F587" s="202">
        <v>8.3000000000000007</v>
      </c>
      <c r="G587" s="202">
        <v>0.1</v>
      </c>
      <c r="H587" s="202">
        <v>75</v>
      </c>
      <c r="I587" s="202">
        <v>0</v>
      </c>
    </row>
    <row r="588" spans="1:9" x14ac:dyDescent="0.25">
      <c r="A588" s="111" t="s">
        <v>18</v>
      </c>
      <c r="B588" s="111">
        <v>14</v>
      </c>
      <c r="C588" s="178" t="s">
        <v>60</v>
      </c>
      <c r="D588" s="110">
        <v>22</v>
      </c>
      <c r="E588" s="66">
        <v>4.5999999999999996</v>
      </c>
      <c r="F588" s="66">
        <v>5.9</v>
      </c>
      <c r="G588" s="66">
        <v>5</v>
      </c>
      <c r="H588" s="66">
        <v>80</v>
      </c>
      <c r="I588" s="66">
        <v>0</v>
      </c>
    </row>
    <row r="589" spans="1:9" x14ac:dyDescent="0.25">
      <c r="A589" s="111" t="s">
        <v>18</v>
      </c>
      <c r="B589" s="111">
        <v>272</v>
      </c>
      <c r="C589" s="42" t="s">
        <v>430</v>
      </c>
      <c r="D589" s="110">
        <v>100</v>
      </c>
      <c r="E589" s="66">
        <v>20</v>
      </c>
      <c r="F589" s="66">
        <v>13</v>
      </c>
      <c r="G589" s="66">
        <v>20</v>
      </c>
      <c r="H589" s="66">
        <v>283</v>
      </c>
      <c r="I589" s="66">
        <v>0</v>
      </c>
    </row>
    <row r="590" spans="1:9" x14ac:dyDescent="0.25">
      <c r="A590" s="111" t="s">
        <v>18</v>
      </c>
      <c r="B590" s="111">
        <v>338</v>
      </c>
      <c r="C590" s="42" t="s">
        <v>227</v>
      </c>
      <c r="D590" s="110">
        <v>250</v>
      </c>
      <c r="E590" s="66">
        <v>19</v>
      </c>
      <c r="F590" s="66">
        <v>13</v>
      </c>
      <c r="G590" s="66">
        <v>28</v>
      </c>
      <c r="H590" s="66">
        <v>248</v>
      </c>
      <c r="I590" s="66">
        <v>21</v>
      </c>
    </row>
    <row r="591" spans="1:9" x14ac:dyDescent="0.25">
      <c r="A591" s="111" t="s">
        <v>54</v>
      </c>
      <c r="B591" s="111">
        <v>431</v>
      </c>
      <c r="C591" s="42" t="s">
        <v>44</v>
      </c>
      <c r="D591" s="110">
        <v>200</v>
      </c>
      <c r="E591" s="66">
        <v>0.3</v>
      </c>
      <c r="F591" s="66">
        <v>0.1</v>
      </c>
      <c r="G591" s="66">
        <v>15.2</v>
      </c>
      <c r="H591" s="66">
        <v>62</v>
      </c>
      <c r="I591" s="66">
        <v>3</v>
      </c>
    </row>
    <row r="592" spans="1:9" x14ac:dyDescent="0.25">
      <c r="A592" s="111" t="s">
        <v>19</v>
      </c>
      <c r="B592" s="111" t="s">
        <v>19</v>
      </c>
      <c r="C592" s="42" t="s">
        <v>381</v>
      </c>
      <c r="D592" s="110">
        <v>50</v>
      </c>
      <c r="E592" s="66">
        <v>2.9</v>
      </c>
      <c r="F592" s="66">
        <v>0.47</v>
      </c>
      <c r="G592" s="66">
        <v>22.2</v>
      </c>
      <c r="H592" s="66">
        <v>94.5</v>
      </c>
      <c r="I592" s="66">
        <v>0</v>
      </c>
    </row>
    <row r="593" spans="1:9" x14ac:dyDescent="0.25">
      <c r="A593" s="111" t="s">
        <v>19</v>
      </c>
      <c r="B593" s="111" t="s">
        <v>19</v>
      </c>
      <c r="C593" s="42" t="s">
        <v>382</v>
      </c>
      <c r="D593" s="110">
        <v>35</v>
      </c>
      <c r="E593" s="66">
        <v>2.2999999999999998</v>
      </c>
      <c r="F593" s="66">
        <v>1</v>
      </c>
      <c r="G593" s="66">
        <v>17.8</v>
      </c>
      <c r="H593" s="66">
        <v>92</v>
      </c>
      <c r="I593" s="66">
        <v>0</v>
      </c>
    </row>
    <row r="594" spans="1:9" x14ac:dyDescent="0.25">
      <c r="A594" s="30"/>
      <c r="B594" s="30"/>
      <c r="C594" s="30" t="s">
        <v>185</v>
      </c>
      <c r="D594" s="29">
        <f t="shared" ref="D594:H594" si="73">SUM(D587:D593)</f>
        <v>667</v>
      </c>
      <c r="E594" s="29">
        <f t="shared" si="73"/>
        <v>49.199999999999996</v>
      </c>
      <c r="F594" s="29">
        <f t="shared" si="73"/>
        <v>41.77</v>
      </c>
      <c r="G594" s="29">
        <f t="shared" si="73"/>
        <v>108.3</v>
      </c>
      <c r="H594" s="29">
        <f t="shared" si="73"/>
        <v>934.5</v>
      </c>
      <c r="I594" s="29">
        <f>SUM(I587:I593)</f>
        <v>24</v>
      </c>
    </row>
    <row r="595" spans="1:9" x14ac:dyDescent="0.25">
      <c r="A595" s="232" t="s">
        <v>12</v>
      </c>
      <c r="B595" s="232"/>
      <c r="C595" s="232"/>
      <c r="D595" s="232"/>
      <c r="E595" s="232"/>
      <c r="F595" s="232"/>
      <c r="G595" s="232"/>
      <c r="H595" s="232"/>
      <c r="I595" s="232"/>
    </row>
    <row r="596" spans="1:9" x14ac:dyDescent="0.25">
      <c r="A596" s="111" t="s">
        <v>19</v>
      </c>
      <c r="B596" s="111" t="s">
        <v>19</v>
      </c>
      <c r="C596" s="111" t="s">
        <v>320</v>
      </c>
      <c r="D596" s="110">
        <v>25</v>
      </c>
      <c r="E596" s="110">
        <v>1.8</v>
      </c>
      <c r="F596" s="110">
        <v>1.6</v>
      </c>
      <c r="G596" s="110">
        <v>48.6</v>
      </c>
      <c r="H596" s="110">
        <v>205</v>
      </c>
      <c r="I596" s="110">
        <v>0</v>
      </c>
    </row>
    <row r="597" spans="1:9" x14ac:dyDescent="0.25">
      <c r="A597" s="111" t="s">
        <v>18</v>
      </c>
      <c r="B597" s="111">
        <v>435</v>
      </c>
      <c r="C597" s="42" t="s">
        <v>228</v>
      </c>
      <c r="D597" s="110">
        <v>250</v>
      </c>
      <c r="E597" s="66">
        <v>2.5</v>
      </c>
      <c r="F597" s="66">
        <v>1.9</v>
      </c>
      <c r="G597" s="66">
        <v>3.8</v>
      </c>
      <c r="H597" s="66">
        <v>60</v>
      </c>
      <c r="I597" s="66">
        <v>0.9</v>
      </c>
    </row>
    <row r="598" spans="1:9" x14ac:dyDescent="0.25">
      <c r="A598" s="111"/>
      <c r="B598" s="111"/>
      <c r="C598" s="42"/>
      <c r="D598" s="26">
        <f>SUM(D596:D597)</f>
        <v>275</v>
      </c>
      <c r="E598" s="26">
        <f t="shared" ref="E598:I598" si="74">SUM(E596:E597)</f>
        <v>4.3</v>
      </c>
      <c r="F598" s="26">
        <f t="shared" si="74"/>
        <v>3.5</v>
      </c>
      <c r="G598" s="26">
        <f t="shared" si="74"/>
        <v>52.4</v>
      </c>
      <c r="H598" s="26">
        <f t="shared" si="74"/>
        <v>265</v>
      </c>
      <c r="I598" s="26">
        <f t="shared" si="74"/>
        <v>0.9</v>
      </c>
    </row>
    <row r="599" spans="1:9" x14ac:dyDescent="0.25">
      <c r="A599" s="111"/>
      <c r="B599" s="111"/>
      <c r="C599" s="30" t="s">
        <v>20</v>
      </c>
      <c r="D599" s="26"/>
      <c r="E599" s="29">
        <f>SUM(E568+E570+E579+E585+E594+E596+E597+E598-1)</f>
        <v>141.56000000000003</v>
      </c>
      <c r="F599" s="29">
        <v>120.5</v>
      </c>
      <c r="G599" s="29">
        <f>SUM(G568+G570+G579+G585+G594+G596+G597+G598)</f>
        <v>580.29999999999995</v>
      </c>
      <c r="H599" s="29">
        <f>SUM(H568+H570+H579+H585+H594+H596+H597+H598)</f>
        <v>3760.4</v>
      </c>
      <c r="I599" s="29">
        <f>SUM(I568+I570+I579+I585+I594+I596+I597+I598)</f>
        <v>106.60000000000001</v>
      </c>
    </row>
    <row r="600" spans="1:9" x14ac:dyDescent="0.25">
      <c r="A600" s="199"/>
      <c r="B600" s="199"/>
      <c r="C600" s="138" t="s">
        <v>141</v>
      </c>
      <c r="D600" s="139"/>
      <c r="E600" s="147">
        <v>1</v>
      </c>
      <c r="F600" s="148">
        <v>1.05</v>
      </c>
      <c r="G600" s="147">
        <v>4</v>
      </c>
      <c r="H600" s="147"/>
      <c r="I600" s="147"/>
    </row>
    <row r="601" spans="1:9" x14ac:dyDescent="0.25">
      <c r="A601" s="199"/>
      <c r="B601" s="199"/>
      <c r="C601" s="138"/>
      <c r="D601" s="139"/>
      <c r="E601" s="140" t="s">
        <v>317</v>
      </c>
      <c r="F601" s="140"/>
      <c r="G601" s="140"/>
      <c r="H601" s="141">
        <v>1.01</v>
      </c>
      <c r="I601" s="140"/>
    </row>
  </sheetData>
  <mergeCells count="181">
    <mergeCell ref="A595:I595"/>
    <mergeCell ref="A562:I562"/>
    <mergeCell ref="A569:I569"/>
    <mergeCell ref="A571:I571"/>
    <mergeCell ref="A580:I580"/>
    <mergeCell ref="A586:I586"/>
    <mergeCell ref="A559:I559"/>
    <mergeCell ref="A560:A561"/>
    <mergeCell ref="B560:B561"/>
    <mergeCell ref="C560:C561"/>
    <mergeCell ref="D560:D561"/>
    <mergeCell ref="E560:G560"/>
    <mergeCell ref="H560:H561"/>
    <mergeCell ref="A520:I520"/>
    <mergeCell ref="A526:I526"/>
    <mergeCell ref="A535:I535"/>
    <mergeCell ref="A541:I541"/>
    <mergeCell ref="A550:I550"/>
    <mergeCell ref="A517:I517"/>
    <mergeCell ref="A518:A519"/>
    <mergeCell ref="B518:B519"/>
    <mergeCell ref="C518:C519"/>
    <mergeCell ref="D518:D519"/>
    <mergeCell ref="E518:G518"/>
    <mergeCell ref="H518:H519"/>
    <mergeCell ref="A477:I477"/>
    <mergeCell ref="A484:I484"/>
    <mergeCell ref="A494:I494"/>
    <mergeCell ref="A499:I499"/>
    <mergeCell ref="A508:I508"/>
    <mergeCell ref="A474:I474"/>
    <mergeCell ref="A475:A476"/>
    <mergeCell ref="B475:B476"/>
    <mergeCell ref="C475:C476"/>
    <mergeCell ref="D475:D476"/>
    <mergeCell ref="E475:G475"/>
    <mergeCell ref="H475:H476"/>
    <mergeCell ref="A434:I434"/>
    <mergeCell ref="A442:I442"/>
    <mergeCell ref="A451:I451"/>
    <mergeCell ref="A456:I456"/>
    <mergeCell ref="A465:I465"/>
    <mergeCell ref="A431:I431"/>
    <mergeCell ref="A432:A433"/>
    <mergeCell ref="B432:B433"/>
    <mergeCell ref="C432:C433"/>
    <mergeCell ref="D432:D433"/>
    <mergeCell ref="E432:G432"/>
    <mergeCell ref="H432:H433"/>
    <mergeCell ref="A391:I391"/>
    <mergeCell ref="A399:I399"/>
    <mergeCell ref="A408:I408"/>
    <mergeCell ref="A413:I413"/>
    <mergeCell ref="A422:I422"/>
    <mergeCell ref="A388:I388"/>
    <mergeCell ref="A389:A390"/>
    <mergeCell ref="B389:B390"/>
    <mergeCell ref="C389:C390"/>
    <mergeCell ref="D389:D390"/>
    <mergeCell ref="E389:G389"/>
    <mergeCell ref="H389:H390"/>
    <mergeCell ref="I389:I390"/>
    <mergeCell ref="A348:I348"/>
    <mergeCell ref="A355:I355"/>
    <mergeCell ref="A364:I364"/>
    <mergeCell ref="A369:I369"/>
    <mergeCell ref="A379:I379"/>
    <mergeCell ref="A345:I345"/>
    <mergeCell ref="A346:A347"/>
    <mergeCell ref="B346:B347"/>
    <mergeCell ref="C346:C347"/>
    <mergeCell ref="D346:D347"/>
    <mergeCell ref="E346:G346"/>
    <mergeCell ref="H346:H347"/>
    <mergeCell ref="I346:I347"/>
    <mergeCell ref="A306:I306"/>
    <mergeCell ref="A313:I313"/>
    <mergeCell ref="A322:I322"/>
    <mergeCell ref="A327:I327"/>
    <mergeCell ref="A336:I336"/>
    <mergeCell ref="A293:I293"/>
    <mergeCell ref="A303:I303"/>
    <mergeCell ref="A304:A305"/>
    <mergeCell ref="B304:B305"/>
    <mergeCell ref="C304:C305"/>
    <mergeCell ref="D304:D305"/>
    <mergeCell ref="E304:G304"/>
    <mergeCell ref="H304:H305"/>
    <mergeCell ref="I304:I305"/>
    <mergeCell ref="A261:I261"/>
    <mergeCell ref="A266:I266"/>
    <mergeCell ref="A268:I268"/>
    <mergeCell ref="A277:I277"/>
    <mergeCell ref="A283:I283"/>
    <mergeCell ref="A258:I258"/>
    <mergeCell ref="A259:A260"/>
    <mergeCell ref="B259:B260"/>
    <mergeCell ref="C259:C260"/>
    <mergeCell ref="D259:D260"/>
    <mergeCell ref="E259:G259"/>
    <mergeCell ref="H259:H260"/>
    <mergeCell ref="I259:I260"/>
    <mergeCell ref="A218:I218"/>
    <mergeCell ref="A226:I226"/>
    <mergeCell ref="A235:I235"/>
    <mergeCell ref="A240:I240"/>
    <mergeCell ref="A249:I249"/>
    <mergeCell ref="A215:I215"/>
    <mergeCell ref="A216:A217"/>
    <mergeCell ref="B216:B217"/>
    <mergeCell ref="C216:C217"/>
    <mergeCell ref="D216:D217"/>
    <mergeCell ref="E216:G216"/>
    <mergeCell ref="H216:H217"/>
    <mergeCell ref="I216:I217"/>
    <mergeCell ref="A176:I176"/>
    <mergeCell ref="A183:I183"/>
    <mergeCell ref="A192:I192"/>
    <mergeCell ref="A197:I197"/>
    <mergeCell ref="A206:I206"/>
    <mergeCell ref="A173:I173"/>
    <mergeCell ref="A174:A175"/>
    <mergeCell ref="B174:B175"/>
    <mergeCell ref="C174:C175"/>
    <mergeCell ref="D174:D175"/>
    <mergeCell ref="E174:G174"/>
    <mergeCell ref="H174:H175"/>
    <mergeCell ref="I174:I175"/>
    <mergeCell ref="A132:I132"/>
    <mergeCell ref="A140:I140"/>
    <mergeCell ref="A149:I149"/>
    <mergeCell ref="A154:I154"/>
    <mergeCell ref="A164:I164"/>
    <mergeCell ref="A129:I129"/>
    <mergeCell ref="A130:A131"/>
    <mergeCell ref="B130:B131"/>
    <mergeCell ref="C130:C131"/>
    <mergeCell ref="D130:D131"/>
    <mergeCell ref="E130:G130"/>
    <mergeCell ref="H130:H131"/>
    <mergeCell ref="I130:I131"/>
    <mergeCell ref="A92:I92"/>
    <mergeCell ref="A99:I99"/>
    <mergeCell ref="A108:I108"/>
    <mergeCell ref="A113:I113"/>
    <mergeCell ref="A121:I121"/>
    <mergeCell ref="A88:I89"/>
    <mergeCell ref="A90:A91"/>
    <mergeCell ref="B90:B91"/>
    <mergeCell ref="C90:C91"/>
    <mergeCell ref="D90:D91"/>
    <mergeCell ref="E90:G90"/>
    <mergeCell ref="H90:H91"/>
    <mergeCell ref="I90:I91"/>
    <mergeCell ref="A48:I48"/>
    <mergeCell ref="A55:I55"/>
    <mergeCell ref="A64:I64"/>
    <mergeCell ref="A70:I70"/>
    <mergeCell ref="A80:I80"/>
    <mergeCell ref="A45:I45"/>
    <mergeCell ref="A46:A47"/>
    <mergeCell ref="B46:B47"/>
    <mergeCell ref="C46:C47"/>
    <mergeCell ref="D46:D47"/>
    <mergeCell ref="E46:G46"/>
    <mergeCell ref="H46:H47"/>
    <mergeCell ref="I46:I47"/>
    <mergeCell ref="A43:I43"/>
    <mergeCell ref="A2:I2"/>
    <mergeCell ref="A3:A4"/>
    <mergeCell ref="B3:B4"/>
    <mergeCell ref="C3:C4"/>
    <mergeCell ref="D3:D4"/>
    <mergeCell ref="E3:G3"/>
    <mergeCell ref="H3:H4"/>
    <mergeCell ref="I3:I4"/>
    <mergeCell ref="A5:C5"/>
    <mergeCell ref="A12:C12"/>
    <mergeCell ref="A20:C20"/>
    <mergeCell ref="A25:C25"/>
    <mergeCell ref="A34:C34"/>
  </mergeCells>
  <pageMargins left="0.43307086614173229" right="0.23622047244094491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42"/>
    </sheetView>
  </sheetViews>
  <sheetFormatPr defaultRowHeight="15" x14ac:dyDescent="0.25"/>
  <cols>
    <col min="1" max="1" width="12.42578125" customWidth="1"/>
    <col min="2" max="2" width="9.85546875" style="11" customWidth="1"/>
    <col min="3" max="3" width="54.140625" customWidth="1"/>
    <col min="4" max="4" width="9.7109375" style="12" customWidth="1"/>
    <col min="5" max="9" width="9.7109375" customWidth="1"/>
  </cols>
  <sheetData>
    <row r="1" spans="1:9" ht="5.25" customHeight="1" x14ac:dyDescent="0.25"/>
    <row r="2" spans="1:9" ht="18.75" customHeight="1" x14ac:dyDescent="0.25">
      <c r="A2" s="213" t="s">
        <v>219</v>
      </c>
      <c r="B2" s="213"/>
      <c r="C2" s="213"/>
      <c r="D2" s="213"/>
      <c r="E2" s="213"/>
      <c r="F2" s="213"/>
      <c r="G2" s="213"/>
      <c r="H2" s="213"/>
      <c r="I2" s="213"/>
    </row>
    <row r="3" spans="1:9" ht="12.95" customHeight="1" x14ac:dyDescent="0.25">
      <c r="A3" s="261" t="s">
        <v>181</v>
      </c>
      <c r="B3" s="261" t="s">
        <v>13</v>
      </c>
      <c r="C3" s="263" t="s">
        <v>192</v>
      </c>
      <c r="D3" s="259" t="s">
        <v>2</v>
      </c>
      <c r="E3" s="258" t="s">
        <v>3</v>
      </c>
      <c r="F3" s="258"/>
      <c r="G3" s="258"/>
      <c r="H3" s="258" t="s">
        <v>4</v>
      </c>
      <c r="I3" s="259" t="s">
        <v>182</v>
      </c>
    </row>
    <row r="4" spans="1:9" ht="12.95" customHeight="1" x14ac:dyDescent="0.25">
      <c r="A4" s="262"/>
      <c r="B4" s="262"/>
      <c r="C4" s="264"/>
      <c r="D4" s="265"/>
      <c r="E4" s="32" t="s">
        <v>14</v>
      </c>
      <c r="F4" s="32" t="s">
        <v>15</v>
      </c>
      <c r="G4" s="32" t="s">
        <v>16</v>
      </c>
      <c r="H4" s="258"/>
      <c r="I4" s="260"/>
    </row>
    <row r="5" spans="1:9" ht="12.95" customHeight="1" x14ac:dyDescent="0.25">
      <c r="A5" s="278" t="s">
        <v>5</v>
      </c>
      <c r="B5" s="278"/>
      <c r="C5" s="278"/>
      <c r="D5" s="278"/>
      <c r="E5" s="278"/>
      <c r="F5" s="278"/>
      <c r="G5" s="278"/>
      <c r="H5" s="278"/>
      <c r="I5" s="278"/>
    </row>
    <row r="6" spans="1:9" ht="12.95" customHeight="1" x14ac:dyDescent="0.25">
      <c r="A6" s="20" t="s">
        <v>18</v>
      </c>
      <c r="B6" s="20">
        <v>13</v>
      </c>
      <c r="C6" s="152" t="s">
        <v>352</v>
      </c>
      <c r="D6" s="5">
        <v>10</v>
      </c>
      <c r="E6" s="18">
        <v>0.1</v>
      </c>
      <c r="F6" s="18">
        <v>8.3000000000000007</v>
      </c>
      <c r="G6" s="18">
        <v>0.1</v>
      </c>
      <c r="H6" s="18">
        <v>75</v>
      </c>
      <c r="I6" s="18">
        <v>0</v>
      </c>
    </row>
    <row r="7" spans="1:9" ht="12.95" customHeight="1" x14ac:dyDescent="0.25">
      <c r="A7" s="20" t="s">
        <v>18</v>
      </c>
      <c r="B7" s="20">
        <v>14</v>
      </c>
      <c r="C7" s="45" t="s">
        <v>60</v>
      </c>
      <c r="D7" s="5">
        <v>22</v>
      </c>
      <c r="E7" s="18">
        <v>4.5999999999999996</v>
      </c>
      <c r="F7" s="18">
        <v>5.9</v>
      </c>
      <c r="G7" s="18">
        <v>5</v>
      </c>
      <c r="H7" s="18">
        <v>80</v>
      </c>
      <c r="I7" s="18">
        <v>0</v>
      </c>
    </row>
    <row r="8" spans="1:9" ht="12.95" customHeight="1" x14ac:dyDescent="0.25">
      <c r="A8" s="20" t="s">
        <v>18</v>
      </c>
      <c r="B8" s="20">
        <v>112</v>
      </c>
      <c r="C8" s="23" t="s">
        <v>217</v>
      </c>
      <c r="D8" s="5">
        <v>250</v>
      </c>
      <c r="E8" s="18">
        <v>6.8</v>
      </c>
      <c r="F8" s="18">
        <v>5.9</v>
      </c>
      <c r="G8" s="18">
        <v>43.2</v>
      </c>
      <c r="H8" s="18">
        <v>186</v>
      </c>
      <c r="I8" s="18">
        <v>1</v>
      </c>
    </row>
    <row r="9" spans="1:9" ht="12.95" customHeight="1" x14ac:dyDescent="0.25">
      <c r="A9" s="20" t="s">
        <v>18</v>
      </c>
      <c r="B9" s="20">
        <v>433</v>
      </c>
      <c r="C9" s="45" t="s">
        <v>21</v>
      </c>
      <c r="D9" s="5">
        <v>200</v>
      </c>
      <c r="E9" s="18">
        <v>2.9</v>
      </c>
      <c r="F9" s="18">
        <v>2.5</v>
      </c>
      <c r="G9" s="18">
        <v>24.8</v>
      </c>
      <c r="H9" s="18">
        <v>134</v>
      </c>
      <c r="I9" s="18">
        <v>1</v>
      </c>
    </row>
    <row r="10" spans="1:9" ht="12.95" customHeight="1" x14ac:dyDescent="0.25">
      <c r="A10" s="20" t="s">
        <v>19</v>
      </c>
      <c r="B10" s="20" t="s">
        <v>19</v>
      </c>
      <c r="C10" s="23" t="s">
        <v>382</v>
      </c>
      <c r="D10" s="5">
        <v>100</v>
      </c>
      <c r="E10" s="18">
        <v>7.5</v>
      </c>
      <c r="F10" s="18">
        <v>2.9</v>
      </c>
      <c r="G10" s="18">
        <v>51.4</v>
      </c>
      <c r="H10" s="18">
        <v>262</v>
      </c>
      <c r="I10" s="18">
        <v>0</v>
      </c>
    </row>
    <row r="11" spans="1:9" ht="12.95" customHeight="1" x14ac:dyDescent="0.25">
      <c r="A11" s="20" t="s">
        <v>319</v>
      </c>
      <c r="B11" s="20">
        <v>458</v>
      </c>
      <c r="C11" s="145" t="s">
        <v>93</v>
      </c>
      <c r="D11" s="5">
        <v>150</v>
      </c>
      <c r="E11" s="18">
        <v>1.2</v>
      </c>
      <c r="F11" s="18">
        <v>0.7</v>
      </c>
      <c r="G11" s="18">
        <v>16</v>
      </c>
      <c r="H11" s="18">
        <v>144</v>
      </c>
      <c r="I11" s="18">
        <v>21</v>
      </c>
    </row>
    <row r="12" spans="1:9" ht="12.95" customHeight="1" x14ac:dyDescent="0.25">
      <c r="A12" s="30"/>
      <c r="B12" s="30"/>
      <c r="C12" s="29" t="s">
        <v>185</v>
      </c>
      <c r="D12" s="29">
        <f t="shared" ref="D12:H12" si="0">SUM(D6:D11)</f>
        <v>732</v>
      </c>
      <c r="E12" s="29">
        <f t="shared" si="0"/>
        <v>23.099999999999998</v>
      </c>
      <c r="F12" s="29">
        <f t="shared" si="0"/>
        <v>26.2</v>
      </c>
      <c r="G12" s="29">
        <f t="shared" si="0"/>
        <v>140.5</v>
      </c>
      <c r="H12" s="29">
        <f t="shared" si="0"/>
        <v>881</v>
      </c>
      <c r="I12" s="29">
        <f>SUM(I6:I11)</f>
        <v>23</v>
      </c>
    </row>
    <row r="13" spans="1:9" ht="12.95" customHeight="1" x14ac:dyDescent="0.25">
      <c r="A13" s="239" t="s">
        <v>6</v>
      </c>
      <c r="B13" s="239"/>
      <c r="C13" s="239"/>
      <c r="D13" s="239"/>
      <c r="E13" s="239"/>
      <c r="F13" s="239"/>
      <c r="G13" s="239"/>
      <c r="H13" s="239"/>
      <c r="I13" s="239"/>
    </row>
    <row r="14" spans="1:9" ht="28.5" customHeight="1" x14ac:dyDescent="0.25">
      <c r="A14" s="20" t="s">
        <v>18</v>
      </c>
      <c r="B14" s="47">
        <v>52</v>
      </c>
      <c r="C14" s="151" t="s">
        <v>331</v>
      </c>
      <c r="D14" s="5" t="s">
        <v>302</v>
      </c>
      <c r="E14" s="1">
        <v>6.8</v>
      </c>
      <c r="F14" s="1">
        <v>3.4</v>
      </c>
      <c r="G14" s="1">
        <v>29.6</v>
      </c>
      <c r="H14" s="1">
        <v>58</v>
      </c>
      <c r="I14" s="1">
        <v>0</v>
      </c>
    </row>
    <row r="15" spans="1:9" ht="12.95" customHeight="1" x14ac:dyDescent="0.25">
      <c r="A15" s="20" t="s">
        <v>18</v>
      </c>
      <c r="B15" s="20" t="s">
        <v>121</v>
      </c>
      <c r="C15" s="22" t="s">
        <v>167</v>
      </c>
      <c r="D15" s="5" t="s">
        <v>205</v>
      </c>
      <c r="E15" s="18">
        <v>5.6</v>
      </c>
      <c r="F15" s="18">
        <v>8.3000000000000007</v>
      </c>
      <c r="G15" s="18">
        <v>20.6</v>
      </c>
      <c r="H15" s="18">
        <v>180</v>
      </c>
      <c r="I15" s="18">
        <v>9.6</v>
      </c>
    </row>
    <row r="16" spans="1:9" ht="12.95" customHeight="1" x14ac:dyDescent="0.25">
      <c r="A16" s="20" t="s">
        <v>18</v>
      </c>
      <c r="B16" s="20">
        <v>306</v>
      </c>
      <c r="C16" s="22" t="s">
        <v>52</v>
      </c>
      <c r="D16" s="5">
        <v>250</v>
      </c>
      <c r="E16" s="18">
        <v>13.6</v>
      </c>
      <c r="F16" s="18">
        <v>27.7</v>
      </c>
      <c r="G16" s="18">
        <v>29.3</v>
      </c>
      <c r="H16" s="18">
        <v>420</v>
      </c>
      <c r="I16" s="18">
        <v>37</v>
      </c>
    </row>
    <row r="17" spans="1:9" ht="12.95" customHeight="1" x14ac:dyDescent="0.25">
      <c r="A17" s="20" t="s">
        <v>18</v>
      </c>
      <c r="B17" s="20">
        <v>371</v>
      </c>
      <c r="C17" s="22" t="s">
        <v>53</v>
      </c>
      <c r="D17" s="5">
        <v>50</v>
      </c>
      <c r="E17" s="18">
        <v>0.7</v>
      </c>
      <c r="F17" s="18">
        <v>2</v>
      </c>
      <c r="G17" s="18">
        <v>3.2</v>
      </c>
      <c r="H17" s="18">
        <v>34</v>
      </c>
      <c r="I17" s="18">
        <v>0</v>
      </c>
    </row>
    <row r="18" spans="1:9" ht="12.95" customHeight="1" x14ac:dyDescent="0.25">
      <c r="A18" s="106" t="s">
        <v>19</v>
      </c>
      <c r="B18" s="106" t="s">
        <v>19</v>
      </c>
      <c r="C18" s="109" t="s">
        <v>364</v>
      </c>
      <c r="D18" s="107">
        <v>200</v>
      </c>
      <c r="E18" s="107">
        <v>6.15</v>
      </c>
      <c r="F18" s="107">
        <v>2.25</v>
      </c>
      <c r="G18" s="107">
        <v>22.3</v>
      </c>
      <c r="H18" s="107">
        <v>70.8</v>
      </c>
      <c r="I18" s="107">
        <v>14.99</v>
      </c>
    </row>
    <row r="19" spans="1:9" ht="12.95" customHeight="1" x14ac:dyDescent="0.25">
      <c r="A19" s="20" t="s">
        <v>19</v>
      </c>
      <c r="B19" s="20" t="s">
        <v>19</v>
      </c>
      <c r="C19" s="23" t="s">
        <v>381</v>
      </c>
      <c r="D19" s="5">
        <v>100</v>
      </c>
      <c r="E19" s="18">
        <v>7.5</v>
      </c>
      <c r="F19" s="18">
        <v>2.9</v>
      </c>
      <c r="G19" s="18">
        <v>51.4</v>
      </c>
      <c r="H19" s="18">
        <v>262</v>
      </c>
      <c r="I19" s="18">
        <v>0</v>
      </c>
    </row>
    <row r="20" spans="1:9" ht="12.95" customHeight="1" x14ac:dyDescent="0.25">
      <c r="A20" s="20" t="s">
        <v>19</v>
      </c>
      <c r="B20" s="20" t="s">
        <v>19</v>
      </c>
      <c r="C20" s="23" t="s">
        <v>382</v>
      </c>
      <c r="D20" s="5">
        <v>50</v>
      </c>
      <c r="E20" s="18">
        <v>5.86</v>
      </c>
      <c r="F20" s="18">
        <v>0.94</v>
      </c>
      <c r="G20" s="18">
        <v>44.4</v>
      </c>
      <c r="H20" s="18">
        <v>139</v>
      </c>
      <c r="I20" s="18">
        <v>0</v>
      </c>
    </row>
    <row r="21" spans="1:9" ht="12.95" customHeight="1" x14ac:dyDescent="0.25">
      <c r="A21" s="30"/>
      <c r="B21" s="30"/>
      <c r="C21" s="29" t="s">
        <v>185</v>
      </c>
      <c r="D21" s="29">
        <f t="shared" ref="D21:H21" si="1">SUM(D14:D20)</f>
        <v>650</v>
      </c>
      <c r="E21" s="29">
        <f t="shared" si="1"/>
        <v>46.21</v>
      </c>
      <c r="F21" s="29">
        <f t="shared" si="1"/>
        <v>47.489999999999995</v>
      </c>
      <c r="G21" s="29">
        <f t="shared" si="1"/>
        <v>200.8</v>
      </c>
      <c r="H21" s="29">
        <f t="shared" si="1"/>
        <v>1163.8</v>
      </c>
      <c r="I21" s="29">
        <f>SUM(I14:I20)</f>
        <v>61.59</v>
      </c>
    </row>
    <row r="22" spans="1:9" ht="12.95" customHeight="1" x14ac:dyDescent="0.25">
      <c r="A22" s="239" t="s">
        <v>8</v>
      </c>
      <c r="B22" s="239"/>
      <c r="C22" s="239"/>
      <c r="D22" s="239"/>
      <c r="E22" s="239"/>
      <c r="F22" s="239"/>
      <c r="G22" s="239"/>
      <c r="H22" s="239"/>
      <c r="I22" s="239"/>
    </row>
    <row r="23" spans="1:9" ht="29.25" customHeight="1" x14ac:dyDescent="0.25">
      <c r="A23" s="20" t="s">
        <v>18</v>
      </c>
      <c r="B23" s="20" t="s">
        <v>332</v>
      </c>
      <c r="C23" s="23" t="s">
        <v>348</v>
      </c>
      <c r="D23" s="5" t="s">
        <v>333</v>
      </c>
      <c r="E23" s="1">
        <v>24</v>
      </c>
      <c r="F23" s="1">
        <v>11.6</v>
      </c>
      <c r="G23" s="1">
        <v>39</v>
      </c>
      <c r="H23" s="1">
        <v>251</v>
      </c>
      <c r="I23" s="1">
        <v>1.3</v>
      </c>
    </row>
    <row r="24" spans="1:9" ht="27" customHeight="1" x14ac:dyDescent="0.25">
      <c r="A24" s="20" t="s">
        <v>18</v>
      </c>
      <c r="B24" s="20">
        <v>442</v>
      </c>
      <c r="C24" s="169" t="s">
        <v>370</v>
      </c>
      <c r="D24" s="5">
        <v>200</v>
      </c>
      <c r="E24" s="5">
        <v>0.5</v>
      </c>
      <c r="F24" s="5">
        <v>0.1</v>
      </c>
      <c r="G24" s="5">
        <v>9.9</v>
      </c>
      <c r="H24" s="5">
        <v>43</v>
      </c>
      <c r="I24" s="5">
        <v>2</v>
      </c>
    </row>
    <row r="25" spans="1:9" ht="12.95" customHeight="1" x14ac:dyDescent="0.25">
      <c r="A25" s="20" t="s">
        <v>319</v>
      </c>
      <c r="B25" s="20">
        <v>458</v>
      </c>
      <c r="C25" s="45" t="s">
        <v>93</v>
      </c>
      <c r="D25" s="5">
        <v>150</v>
      </c>
      <c r="E25" s="18">
        <v>1.2</v>
      </c>
      <c r="F25" s="18">
        <v>0.7</v>
      </c>
      <c r="G25" s="18">
        <v>16</v>
      </c>
      <c r="H25" s="18">
        <v>144</v>
      </c>
      <c r="I25" s="18">
        <v>21</v>
      </c>
    </row>
    <row r="26" spans="1:9" ht="12.95" customHeight="1" x14ac:dyDescent="0.25">
      <c r="A26" s="30"/>
      <c r="B26" s="30"/>
      <c r="C26" s="29" t="s">
        <v>185</v>
      </c>
      <c r="D26" s="29">
        <f t="shared" ref="D26:H26" si="2">SUM(D23:D25)</f>
        <v>350</v>
      </c>
      <c r="E26" s="29">
        <f t="shared" si="2"/>
        <v>25.7</v>
      </c>
      <c r="F26" s="29">
        <f t="shared" si="2"/>
        <v>12.399999999999999</v>
      </c>
      <c r="G26" s="29">
        <f t="shared" si="2"/>
        <v>64.900000000000006</v>
      </c>
      <c r="H26" s="29">
        <f t="shared" si="2"/>
        <v>438</v>
      </c>
      <c r="I26" s="29">
        <f>SUM(I23:I25)</f>
        <v>24.3</v>
      </c>
    </row>
    <row r="27" spans="1:9" ht="12.95" customHeight="1" x14ac:dyDescent="0.25">
      <c r="A27" s="240" t="s">
        <v>9</v>
      </c>
      <c r="B27" s="241"/>
      <c r="C27" s="241"/>
      <c r="D27" s="241"/>
      <c r="E27" s="241"/>
      <c r="F27" s="241"/>
      <c r="G27" s="241"/>
      <c r="H27" s="241"/>
      <c r="I27" s="241"/>
    </row>
    <row r="28" spans="1:9" ht="12.95" customHeight="1" x14ac:dyDescent="0.25">
      <c r="A28" s="20" t="s">
        <v>18</v>
      </c>
      <c r="B28" s="20">
        <v>13</v>
      </c>
      <c r="C28" s="152" t="s">
        <v>352</v>
      </c>
      <c r="D28" s="5">
        <v>10</v>
      </c>
      <c r="E28" s="18">
        <v>0.1</v>
      </c>
      <c r="F28" s="18">
        <v>8.3000000000000007</v>
      </c>
      <c r="G28" s="18">
        <v>0.1</v>
      </c>
      <c r="H28" s="18">
        <v>75</v>
      </c>
      <c r="I28" s="18">
        <v>0</v>
      </c>
    </row>
    <row r="29" spans="1:9" ht="12.95" customHeight="1" x14ac:dyDescent="0.25">
      <c r="A29" s="20" t="s">
        <v>18</v>
      </c>
      <c r="B29" s="20">
        <v>213</v>
      </c>
      <c r="C29" s="23" t="s">
        <v>28</v>
      </c>
      <c r="D29" s="5">
        <v>40</v>
      </c>
      <c r="E29" s="18">
        <v>5.0999999999999996</v>
      </c>
      <c r="F29" s="18">
        <v>4.5999999999999996</v>
      </c>
      <c r="G29" s="18">
        <v>0.3</v>
      </c>
      <c r="H29" s="18">
        <v>63</v>
      </c>
      <c r="I29" s="18">
        <v>0</v>
      </c>
    </row>
    <row r="30" spans="1:9" ht="12.95" customHeight="1" x14ac:dyDescent="0.25">
      <c r="A30" s="20" t="s">
        <v>18</v>
      </c>
      <c r="B30" s="47">
        <v>109</v>
      </c>
      <c r="C30" s="31" t="s">
        <v>379</v>
      </c>
      <c r="D30" s="5">
        <v>205</v>
      </c>
      <c r="E30" s="18">
        <v>8</v>
      </c>
      <c r="F30" s="18">
        <v>25.5</v>
      </c>
      <c r="G30" s="18">
        <v>19.5</v>
      </c>
      <c r="H30" s="18">
        <v>269.3</v>
      </c>
      <c r="I30" s="18">
        <v>3</v>
      </c>
    </row>
    <row r="31" spans="1:9" ht="12.95" customHeight="1" x14ac:dyDescent="0.25">
      <c r="A31" s="20" t="s">
        <v>18</v>
      </c>
      <c r="B31" s="20">
        <v>242</v>
      </c>
      <c r="C31" s="23" t="s">
        <v>23</v>
      </c>
      <c r="D31" s="5">
        <v>100</v>
      </c>
      <c r="E31" s="18">
        <v>14.2</v>
      </c>
      <c r="F31" s="18">
        <v>10.7</v>
      </c>
      <c r="G31" s="18">
        <v>7.2</v>
      </c>
      <c r="H31" s="18">
        <v>182</v>
      </c>
      <c r="I31" s="18">
        <v>3</v>
      </c>
    </row>
    <row r="32" spans="1:9" ht="12.95" customHeight="1" x14ac:dyDescent="0.25">
      <c r="A32" s="20" t="s">
        <v>18</v>
      </c>
      <c r="B32" s="20">
        <v>431</v>
      </c>
      <c r="C32" s="23" t="s">
        <v>42</v>
      </c>
      <c r="D32" s="5" t="s">
        <v>38</v>
      </c>
      <c r="E32" s="18">
        <v>0.3</v>
      </c>
      <c r="F32" s="18">
        <v>0.1</v>
      </c>
      <c r="G32" s="18">
        <v>15</v>
      </c>
      <c r="H32" s="18">
        <v>62</v>
      </c>
      <c r="I32" s="18">
        <v>3</v>
      </c>
    </row>
    <row r="33" spans="1:9" ht="12.95" customHeight="1" x14ac:dyDescent="0.25">
      <c r="A33" s="20" t="s">
        <v>19</v>
      </c>
      <c r="B33" s="20" t="s">
        <v>19</v>
      </c>
      <c r="C33" s="23" t="s">
        <v>381</v>
      </c>
      <c r="D33" s="5">
        <v>50</v>
      </c>
      <c r="E33" s="18">
        <v>2.9</v>
      </c>
      <c r="F33" s="18">
        <v>0.47</v>
      </c>
      <c r="G33" s="18">
        <v>22.2</v>
      </c>
      <c r="H33" s="18">
        <v>94.5</v>
      </c>
      <c r="I33" s="18">
        <v>0</v>
      </c>
    </row>
    <row r="34" spans="1:9" ht="12.95" customHeight="1" x14ac:dyDescent="0.25">
      <c r="A34" s="20" t="s">
        <v>19</v>
      </c>
      <c r="B34" s="20" t="s">
        <v>19</v>
      </c>
      <c r="C34" s="23" t="s">
        <v>382</v>
      </c>
      <c r="D34" s="5">
        <v>50</v>
      </c>
      <c r="E34" s="18">
        <v>3.25</v>
      </c>
      <c r="F34" s="18">
        <v>1.45</v>
      </c>
      <c r="G34" s="18">
        <v>25.7</v>
      </c>
      <c r="H34" s="18">
        <v>131</v>
      </c>
      <c r="I34" s="18">
        <v>1.5</v>
      </c>
    </row>
    <row r="35" spans="1:9" ht="12.95" customHeight="1" x14ac:dyDescent="0.25">
      <c r="A35" s="29"/>
      <c r="B35" s="28"/>
      <c r="C35" s="29" t="s">
        <v>185</v>
      </c>
      <c r="D35" s="29">
        <f>SUM(D28:D34)</f>
        <v>455</v>
      </c>
      <c r="E35" s="29">
        <f>SUM(E28:E34)</f>
        <v>33.849999999999994</v>
      </c>
      <c r="F35" s="29">
        <f t="shared" ref="F35:I35" si="3">SUM(F28:F34)</f>
        <v>51.12</v>
      </c>
      <c r="G35" s="29">
        <f t="shared" si="3"/>
        <v>90</v>
      </c>
      <c r="H35" s="29">
        <f t="shared" si="3"/>
        <v>876.8</v>
      </c>
      <c r="I35" s="29">
        <f t="shared" si="3"/>
        <v>10.5</v>
      </c>
    </row>
    <row r="36" spans="1:9" ht="12.95" customHeight="1" x14ac:dyDescent="0.25">
      <c r="A36" s="239" t="s">
        <v>12</v>
      </c>
      <c r="B36" s="239"/>
      <c r="C36" s="239"/>
      <c r="D36" s="239"/>
      <c r="E36" s="239"/>
      <c r="F36" s="239"/>
      <c r="G36" s="239"/>
      <c r="H36" s="239"/>
      <c r="I36" s="239"/>
    </row>
    <row r="37" spans="1:9" ht="12.95" customHeight="1" x14ac:dyDescent="0.25">
      <c r="A37" s="18" t="s">
        <v>18</v>
      </c>
      <c r="B37" s="7">
        <v>435</v>
      </c>
      <c r="C37" s="20" t="s">
        <v>361</v>
      </c>
      <c r="D37" s="5">
        <v>200</v>
      </c>
      <c r="E37" s="18">
        <v>6</v>
      </c>
      <c r="F37" s="18">
        <v>0.2</v>
      </c>
      <c r="G37" s="18">
        <v>8</v>
      </c>
      <c r="H37" s="18">
        <v>62</v>
      </c>
      <c r="I37" s="18">
        <v>2</v>
      </c>
    </row>
    <row r="38" spans="1:9" ht="12.95" customHeight="1" x14ac:dyDescent="0.25">
      <c r="A38" s="20" t="s">
        <v>19</v>
      </c>
      <c r="B38" s="20" t="s">
        <v>19</v>
      </c>
      <c r="C38" s="123" t="s">
        <v>347</v>
      </c>
      <c r="D38" s="50">
        <v>50</v>
      </c>
      <c r="E38" s="18">
        <f>50*5.2/100</f>
        <v>2.6</v>
      </c>
      <c r="F38" s="18">
        <v>3.2</v>
      </c>
      <c r="G38" s="18">
        <v>22.3</v>
      </c>
      <c r="H38" s="18">
        <f>258/2</f>
        <v>129</v>
      </c>
      <c r="I38" s="18">
        <v>0</v>
      </c>
    </row>
    <row r="39" spans="1:9" ht="12.95" customHeight="1" x14ac:dyDescent="0.25">
      <c r="A39" s="20"/>
      <c r="B39" s="20"/>
      <c r="C39" s="123" t="s">
        <v>185</v>
      </c>
      <c r="D39" s="29">
        <f t="shared" ref="D39:H39" si="4">SUM(D37:D38)</f>
        <v>250</v>
      </c>
      <c r="E39" s="29">
        <f t="shared" si="4"/>
        <v>8.6</v>
      </c>
      <c r="F39" s="29">
        <f t="shared" si="4"/>
        <v>3.4000000000000004</v>
      </c>
      <c r="G39" s="29">
        <f t="shared" si="4"/>
        <v>30.3</v>
      </c>
      <c r="H39" s="29">
        <f t="shared" si="4"/>
        <v>191</v>
      </c>
      <c r="I39" s="29">
        <f>SUM(I37:I38)</f>
        <v>2</v>
      </c>
    </row>
    <row r="40" spans="1:9" x14ac:dyDescent="0.25">
      <c r="A40" s="18"/>
      <c r="B40" s="28"/>
      <c r="C40" s="29" t="s">
        <v>20</v>
      </c>
      <c r="D40" s="26"/>
      <c r="E40" s="29">
        <f>SUM(E12+E21+E26+E35+E39)</f>
        <v>137.46</v>
      </c>
      <c r="F40" s="29">
        <f>SUM(F12+F21+F26+F35+F39)</f>
        <v>140.61000000000001</v>
      </c>
      <c r="G40" s="29">
        <f>SUM(G12+G21+G26+G35+G39)</f>
        <v>526.5</v>
      </c>
      <c r="H40" s="29">
        <f>SUM(H12+H21+H26+H35+H39)</f>
        <v>3550.6000000000004</v>
      </c>
      <c r="I40" s="29">
        <f>SUM(I12+I21+I26+I35+I39)</f>
        <v>121.39</v>
      </c>
    </row>
    <row r="41" spans="1:9" x14ac:dyDescent="0.25">
      <c r="A41" s="18"/>
      <c r="B41" s="7"/>
      <c r="C41" s="29" t="s">
        <v>141</v>
      </c>
      <c r="D41" s="26"/>
      <c r="E41" s="29">
        <v>1.1000000000000001</v>
      </c>
      <c r="F41" s="29">
        <v>1.1000000000000001</v>
      </c>
      <c r="G41" s="29">
        <v>4.0999999999999996</v>
      </c>
      <c r="H41" s="29"/>
      <c r="I41" s="29"/>
    </row>
    <row r="42" spans="1:9" x14ac:dyDescent="0.25">
      <c r="C42" s="142"/>
      <c r="D42" s="143" t="s">
        <v>326</v>
      </c>
      <c r="E42" s="142"/>
      <c r="F42" s="144">
        <f>SUM(E40*4/G40)</f>
        <v>1.0443304843304844</v>
      </c>
    </row>
  </sheetData>
  <mergeCells count="13">
    <mergeCell ref="A2:I2"/>
    <mergeCell ref="A3:A4"/>
    <mergeCell ref="B3:B4"/>
    <mergeCell ref="C3:C4"/>
    <mergeCell ref="D3:D4"/>
    <mergeCell ref="E3:G3"/>
    <mergeCell ref="H3:H4"/>
    <mergeCell ref="I3:I4"/>
    <mergeCell ref="A5:I5"/>
    <mergeCell ref="A13:I13"/>
    <mergeCell ref="A22:I22"/>
    <mergeCell ref="A27:I27"/>
    <mergeCell ref="A36:I36"/>
  </mergeCells>
  <pageMargins left="0.23622047244094491" right="0.23622047244094491" top="0.9448818897637796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2"/>
  <sheetViews>
    <sheetView workbookViewId="0">
      <selection activeCell="A2" sqref="A2:I41"/>
    </sheetView>
  </sheetViews>
  <sheetFormatPr defaultRowHeight="15" x14ac:dyDescent="0.25"/>
  <cols>
    <col min="1" max="1" width="12.5703125" customWidth="1"/>
    <col min="2" max="2" width="10" style="11" customWidth="1"/>
    <col min="3" max="3" width="54.5703125" customWidth="1"/>
    <col min="4" max="4" width="9.7109375" style="12" customWidth="1"/>
    <col min="5" max="7" width="9.7109375" customWidth="1"/>
    <col min="8" max="8" width="12.140625" style="14" customWidth="1"/>
    <col min="9" max="9" width="9.7109375" style="14" customWidth="1"/>
  </cols>
  <sheetData>
    <row r="1" spans="1:9" ht="20.25" customHeight="1" x14ac:dyDescent="0.25">
      <c r="G1" s="41"/>
      <c r="H1" s="41"/>
      <c r="I1" s="41"/>
    </row>
    <row r="2" spans="1:9" ht="12.95" customHeight="1" x14ac:dyDescent="0.25">
      <c r="A2" s="213" t="s">
        <v>220</v>
      </c>
      <c r="B2" s="213"/>
      <c r="C2" s="213"/>
      <c r="D2" s="213"/>
      <c r="E2" s="213"/>
      <c r="F2" s="213"/>
      <c r="G2" s="213"/>
      <c r="H2" s="213"/>
      <c r="I2" s="213"/>
    </row>
    <row r="3" spans="1:9" ht="12.95" customHeight="1" x14ac:dyDescent="0.25">
      <c r="A3" s="258" t="s">
        <v>221</v>
      </c>
      <c r="B3" s="258" t="s">
        <v>13</v>
      </c>
      <c r="C3" s="258" t="s">
        <v>222</v>
      </c>
      <c r="D3" s="281" t="s">
        <v>2</v>
      </c>
      <c r="E3" s="258" t="s">
        <v>3</v>
      </c>
      <c r="F3" s="258"/>
      <c r="G3" s="258"/>
      <c r="H3" s="282" t="s">
        <v>4</v>
      </c>
      <c r="I3" s="40"/>
    </row>
    <row r="4" spans="1:9" ht="12.95" customHeight="1" x14ac:dyDescent="0.25">
      <c r="A4" s="258"/>
      <c r="B4" s="279"/>
      <c r="C4" s="280"/>
      <c r="D4" s="260"/>
      <c r="E4" s="32" t="s">
        <v>14</v>
      </c>
      <c r="F4" s="32" t="s">
        <v>15</v>
      </c>
      <c r="G4" s="32" t="s">
        <v>16</v>
      </c>
      <c r="H4" s="282"/>
      <c r="I4" s="46" t="s">
        <v>17</v>
      </c>
    </row>
    <row r="5" spans="1:9" ht="12.95" customHeight="1" x14ac:dyDescent="0.25">
      <c r="A5" s="267" t="s">
        <v>5</v>
      </c>
      <c r="B5" s="267"/>
      <c r="C5" s="267"/>
      <c r="D5" s="267"/>
      <c r="E5" s="267"/>
      <c r="F5" s="267"/>
      <c r="G5" s="267"/>
      <c r="H5" s="267"/>
      <c r="I5" s="267"/>
    </row>
    <row r="6" spans="1:9" ht="12.95" customHeight="1" x14ac:dyDescent="0.25">
      <c r="A6" s="20" t="s">
        <v>18</v>
      </c>
      <c r="B6" s="20">
        <v>13</v>
      </c>
      <c r="C6" s="152" t="s">
        <v>352</v>
      </c>
      <c r="D6" s="5">
        <v>10</v>
      </c>
      <c r="E6" s="1">
        <v>0.1</v>
      </c>
      <c r="F6" s="1">
        <v>8.3000000000000007</v>
      </c>
      <c r="G6" s="1">
        <v>0.1</v>
      </c>
      <c r="H6" s="13">
        <v>75</v>
      </c>
      <c r="I6" s="13">
        <v>0</v>
      </c>
    </row>
    <row r="7" spans="1:9" ht="12.95" customHeight="1" x14ac:dyDescent="0.25">
      <c r="A7" s="20" t="s">
        <v>18</v>
      </c>
      <c r="B7" s="20">
        <v>15</v>
      </c>
      <c r="C7" s="42" t="s">
        <v>360</v>
      </c>
      <c r="D7" s="5">
        <v>25</v>
      </c>
      <c r="E7" s="1">
        <v>4.3</v>
      </c>
      <c r="F7" s="1">
        <v>8.5</v>
      </c>
      <c r="G7" s="1">
        <v>0.1</v>
      </c>
      <c r="H7" s="13">
        <v>93</v>
      </c>
      <c r="I7" s="13">
        <v>0</v>
      </c>
    </row>
    <row r="8" spans="1:9" ht="12.95" customHeight="1" x14ac:dyDescent="0.25">
      <c r="A8" s="20" t="s">
        <v>18</v>
      </c>
      <c r="B8" s="20">
        <v>112</v>
      </c>
      <c r="C8" s="23" t="s">
        <v>40</v>
      </c>
      <c r="D8" s="5" t="s">
        <v>124</v>
      </c>
      <c r="E8" s="18">
        <v>12</v>
      </c>
      <c r="F8" s="18">
        <v>6</v>
      </c>
      <c r="G8" s="18">
        <v>22</v>
      </c>
      <c r="H8" s="18">
        <v>232</v>
      </c>
      <c r="I8" s="18">
        <v>1</v>
      </c>
    </row>
    <row r="9" spans="1:9" ht="12.95" customHeight="1" x14ac:dyDescent="0.25">
      <c r="A9" s="20" t="s">
        <v>18</v>
      </c>
      <c r="B9" s="20">
        <v>432</v>
      </c>
      <c r="C9" s="23" t="s">
        <v>39</v>
      </c>
      <c r="D9" s="5">
        <v>200</v>
      </c>
      <c r="E9" s="1">
        <v>1.5</v>
      </c>
      <c r="F9" s="1">
        <v>1.3</v>
      </c>
      <c r="G9" s="1">
        <v>22.4</v>
      </c>
      <c r="H9" s="13">
        <v>107</v>
      </c>
      <c r="I9" s="13">
        <v>1</v>
      </c>
    </row>
    <row r="10" spans="1:9" ht="12.95" customHeight="1" x14ac:dyDescent="0.25">
      <c r="A10" s="20" t="s">
        <v>19</v>
      </c>
      <c r="B10" s="20" t="s">
        <v>19</v>
      </c>
      <c r="C10" s="23" t="s">
        <v>382</v>
      </c>
      <c r="D10" s="5">
        <v>100</v>
      </c>
      <c r="E10" s="1">
        <v>7.5</v>
      </c>
      <c r="F10" s="1">
        <v>2.9</v>
      </c>
      <c r="G10" s="1">
        <v>51.4</v>
      </c>
      <c r="H10" s="13">
        <v>262</v>
      </c>
      <c r="I10" s="13">
        <v>0</v>
      </c>
    </row>
    <row r="11" spans="1:9" ht="12.95" customHeight="1" x14ac:dyDescent="0.25">
      <c r="A11" s="20" t="s">
        <v>319</v>
      </c>
      <c r="B11" s="20">
        <v>458</v>
      </c>
      <c r="C11" s="23" t="s">
        <v>77</v>
      </c>
      <c r="D11" s="5">
        <v>150</v>
      </c>
      <c r="E11" s="1">
        <v>0.6</v>
      </c>
      <c r="F11" s="1">
        <v>0.6</v>
      </c>
      <c r="G11" s="1">
        <v>14.7</v>
      </c>
      <c r="H11" s="13">
        <v>66</v>
      </c>
      <c r="I11" s="13">
        <v>15</v>
      </c>
    </row>
    <row r="12" spans="1:9" ht="12.95" customHeight="1" x14ac:dyDescent="0.25">
      <c r="A12" s="30"/>
      <c r="B12" s="30"/>
      <c r="C12" s="30" t="s">
        <v>185</v>
      </c>
      <c r="D12" s="39">
        <f t="shared" ref="D12:H12" si="0">SUM(D6:D11)</f>
        <v>485</v>
      </c>
      <c r="E12" s="39">
        <f t="shared" si="0"/>
        <v>26</v>
      </c>
      <c r="F12" s="39">
        <f t="shared" si="0"/>
        <v>27.6</v>
      </c>
      <c r="G12" s="39">
        <f t="shared" si="0"/>
        <v>110.7</v>
      </c>
      <c r="H12" s="39">
        <f t="shared" si="0"/>
        <v>835</v>
      </c>
      <c r="I12" s="39">
        <f>SUM(I6:I11)</f>
        <v>17</v>
      </c>
    </row>
    <row r="13" spans="1:9" ht="12.95" customHeight="1" x14ac:dyDescent="0.25">
      <c r="A13" s="224" t="s">
        <v>6</v>
      </c>
      <c r="B13" s="224"/>
      <c r="C13" s="224"/>
      <c r="D13" s="224"/>
      <c r="E13" s="224"/>
      <c r="F13" s="224"/>
      <c r="G13" s="224"/>
      <c r="H13" s="224"/>
      <c r="I13" s="224"/>
    </row>
    <row r="14" spans="1:9" ht="12.95" customHeight="1" x14ac:dyDescent="0.25">
      <c r="A14" s="20" t="s">
        <v>19</v>
      </c>
      <c r="B14" s="20" t="s">
        <v>19</v>
      </c>
      <c r="C14" s="20" t="s">
        <v>313</v>
      </c>
      <c r="D14" s="17">
        <v>100</v>
      </c>
      <c r="E14" s="17">
        <v>0.8</v>
      </c>
      <c r="F14" s="17">
        <v>0.1</v>
      </c>
      <c r="G14" s="17">
        <v>2.5</v>
      </c>
      <c r="H14" s="17">
        <v>13.9</v>
      </c>
      <c r="I14" s="17">
        <v>10</v>
      </c>
    </row>
    <row r="15" spans="1:9" ht="12.95" customHeight="1" x14ac:dyDescent="0.25">
      <c r="A15" s="20" t="s">
        <v>18</v>
      </c>
      <c r="B15" s="20" t="s">
        <v>122</v>
      </c>
      <c r="C15" s="23" t="s">
        <v>170</v>
      </c>
      <c r="D15" s="5" t="s">
        <v>205</v>
      </c>
      <c r="E15" s="1">
        <v>6.9</v>
      </c>
      <c r="F15" s="1">
        <v>7.2</v>
      </c>
      <c r="G15" s="1">
        <v>12.2</v>
      </c>
      <c r="H15" s="13">
        <v>142</v>
      </c>
      <c r="I15" s="13">
        <v>13.2</v>
      </c>
    </row>
    <row r="16" spans="1:9" ht="12.95" customHeight="1" x14ac:dyDescent="0.25">
      <c r="A16" s="20" t="s">
        <v>18</v>
      </c>
      <c r="B16" s="47">
        <v>250</v>
      </c>
      <c r="C16" s="23" t="s">
        <v>355</v>
      </c>
      <c r="D16" s="5">
        <v>110</v>
      </c>
      <c r="E16" s="1">
        <v>17</v>
      </c>
      <c r="F16" s="1">
        <v>8</v>
      </c>
      <c r="G16" s="1">
        <v>3</v>
      </c>
      <c r="H16" s="13">
        <v>152</v>
      </c>
      <c r="I16" s="13">
        <v>0</v>
      </c>
    </row>
    <row r="17" spans="1:9" ht="12.95" customHeight="1" x14ac:dyDescent="0.25">
      <c r="A17" s="20" t="s">
        <v>18</v>
      </c>
      <c r="B17" s="20">
        <v>335</v>
      </c>
      <c r="C17" s="23" t="s">
        <v>7</v>
      </c>
      <c r="D17" s="5">
        <v>200</v>
      </c>
      <c r="E17" s="1">
        <v>6.3</v>
      </c>
      <c r="F17" s="1">
        <v>7.2</v>
      </c>
      <c r="G17" s="1">
        <v>27</v>
      </c>
      <c r="H17" s="13">
        <v>188</v>
      </c>
      <c r="I17" s="13">
        <v>6.6</v>
      </c>
    </row>
    <row r="18" spans="1:9" ht="12.95" customHeight="1" x14ac:dyDescent="0.25">
      <c r="A18" s="20" t="s">
        <v>18</v>
      </c>
      <c r="B18" s="20">
        <v>411</v>
      </c>
      <c r="C18" s="22" t="s">
        <v>339</v>
      </c>
      <c r="D18" s="5">
        <v>200</v>
      </c>
      <c r="E18" s="5">
        <v>0.1</v>
      </c>
      <c r="F18" s="5">
        <v>0.1</v>
      </c>
      <c r="G18" s="5">
        <v>27.9</v>
      </c>
      <c r="H18" s="5">
        <v>113</v>
      </c>
      <c r="I18" s="5">
        <v>25</v>
      </c>
    </row>
    <row r="19" spans="1:9" ht="12.95" customHeight="1" x14ac:dyDescent="0.25">
      <c r="A19" s="20" t="s">
        <v>19</v>
      </c>
      <c r="B19" s="20" t="s">
        <v>19</v>
      </c>
      <c r="C19" s="23" t="s">
        <v>381</v>
      </c>
      <c r="D19" s="5">
        <v>100</v>
      </c>
      <c r="E19" s="1">
        <v>5.86</v>
      </c>
      <c r="F19" s="1">
        <v>0.94</v>
      </c>
      <c r="G19" s="1">
        <v>44.4</v>
      </c>
      <c r="H19" s="13">
        <v>189</v>
      </c>
      <c r="I19" s="13">
        <v>0</v>
      </c>
    </row>
    <row r="20" spans="1:9" ht="12.95" customHeight="1" x14ac:dyDescent="0.25">
      <c r="A20" s="20" t="s">
        <v>19</v>
      </c>
      <c r="B20" s="20" t="s">
        <v>19</v>
      </c>
      <c r="C20" s="23" t="s">
        <v>382</v>
      </c>
      <c r="D20" s="5">
        <v>100</v>
      </c>
      <c r="E20" s="1">
        <v>7.5</v>
      </c>
      <c r="F20" s="1">
        <v>2.9</v>
      </c>
      <c r="G20" s="1">
        <v>51.4</v>
      </c>
      <c r="H20" s="13">
        <v>262</v>
      </c>
      <c r="I20" s="13">
        <v>0</v>
      </c>
    </row>
    <row r="21" spans="1:9" ht="12.95" customHeight="1" x14ac:dyDescent="0.25">
      <c r="A21" s="30"/>
      <c r="B21" s="30"/>
      <c r="C21" s="168" t="s">
        <v>185</v>
      </c>
      <c r="D21" s="39">
        <f t="shared" ref="D21:H21" si="1">SUM(D14:D20)</f>
        <v>810</v>
      </c>
      <c r="E21" s="39">
        <f t="shared" si="1"/>
        <v>44.46</v>
      </c>
      <c r="F21" s="39">
        <f t="shared" si="1"/>
        <v>26.44</v>
      </c>
      <c r="G21" s="39">
        <f t="shared" si="1"/>
        <v>168.4</v>
      </c>
      <c r="H21" s="39">
        <f t="shared" si="1"/>
        <v>1059.9000000000001</v>
      </c>
      <c r="I21" s="39">
        <f>SUM(I14:I20)</f>
        <v>54.8</v>
      </c>
    </row>
    <row r="22" spans="1:9" ht="12.95" customHeight="1" x14ac:dyDescent="0.25">
      <c r="A22" s="224" t="s">
        <v>8</v>
      </c>
      <c r="B22" s="224"/>
      <c r="C22" s="224"/>
      <c r="D22" s="224"/>
      <c r="E22" s="224"/>
      <c r="F22" s="224"/>
      <c r="G22" s="224"/>
      <c r="H22" s="224"/>
      <c r="I22" s="224"/>
    </row>
    <row r="23" spans="1:9" ht="12.95" customHeight="1" x14ac:dyDescent="0.25">
      <c r="A23" s="106" t="s">
        <v>18</v>
      </c>
      <c r="B23" s="106">
        <v>451</v>
      </c>
      <c r="C23" s="109" t="s">
        <v>349</v>
      </c>
      <c r="D23" s="107">
        <v>100</v>
      </c>
      <c r="E23" s="124">
        <v>5.0999999999999996</v>
      </c>
      <c r="F23" s="124">
        <v>2.5</v>
      </c>
      <c r="G23" s="124">
        <v>30</v>
      </c>
      <c r="H23" s="125">
        <v>163</v>
      </c>
      <c r="I23" s="125">
        <v>4</v>
      </c>
    </row>
    <row r="24" spans="1:9" ht="28.5" customHeight="1" x14ac:dyDescent="0.25">
      <c r="A24" s="20" t="s">
        <v>18</v>
      </c>
      <c r="B24" s="20">
        <v>442</v>
      </c>
      <c r="C24" s="169" t="s">
        <v>370</v>
      </c>
      <c r="D24" s="5">
        <v>200</v>
      </c>
      <c r="E24" s="5">
        <v>0.5</v>
      </c>
      <c r="F24" s="5">
        <v>0.1</v>
      </c>
      <c r="G24" s="5">
        <v>9.9</v>
      </c>
      <c r="H24" s="5">
        <v>43</v>
      </c>
      <c r="I24" s="5">
        <v>2</v>
      </c>
    </row>
    <row r="25" spans="1:9" ht="12.95" customHeight="1" x14ac:dyDescent="0.25">
      <c r="A25" s="20" t="s">
        <v>319</v>
      </c>
      <c r="B25" s="20">
        <v>458</v>
      </c>
      <c r="C25" s="2" t="s">
        <v>77</v>
      </c>
      <c r="D25" s="5">
        <v>150</v>
      </c>
      <c r="E25" s="1">
        <v>0.6</v>
      </c>
      <c r="F25" s="1">
        <v>0.6</v>
      </c>
      <c r="G25" s="1">
        <v>14.7</v>
      </c>
      <c r="H25" s="13">
        <v>66</v>
      </c>
      <c r="I25" s="13">
        <v>15</v>
      </c>
    </row>
    <row r="26" spans="1:9" ht="12.95" customHeight="1" x14ac:dyDescent="0.25">
      <c r="A26" s="30"/>
      <c r="B26" s="30"/>
      <c r="C26" s="25" t="s">
        <v>185</v>
      </c>
      <c r="D26" s="39">
        <f t="shared" ref="D26:H26" si="2">SUM(D23:D25)</f>
        <v>450</v>
      </c>
      <c r="E26" s="39">
        <f t="shared" si="2"/>
        <v>6.1999999999999993</v>
      </c>
      <c r="F26" s="39">
        <f t="shared" si="2"/>
        <v>3.2</v>
      </c>
      <c r="G26" s="39">
        <f t="shared" si="2"/>
        <v>54.599999999999994</v>
      </c>
      <c r="H26" s="39">
        <f t="shared" si="2"/>
        <v>272</v>
      </c>
      <c r="I26" s="39">
        <f>SUM(I23:I25)</f>
        <v>21</v>
      </c>
    </row>
    <row r="27" spans="1:9" ht="12.95" customHeight="1" x14ac:dyDescent="0.25">
      <c r="A27" s="222" t="s">
        <v>9</v>
      </c>
      <c r="B27" s="223"/>
      <c r="C27" s="223"/>
      <c r="D27" s="223"/>
      <c r="E27" s="223"/>
      <c r="F27" s="223"/>
      <c r="G27" s="223"/>
      <c r="H27" s="223"/>
      <c r="I27" s="223"/>
    </row>
    <row r="28" spans="1:9" ht="12.95" customHeight="1" x14ac:dyDescent="0.25">
      <c r="A28" s="20" t="s">
        <v>18</v>
      </c>
      <c r="B28" s="20">
        <v>13</v>
      </c>
      <c r="C28" s="152" t="s">
        <v>352</v>
      </c>
      <c r="D28" s="5">
        <v>10</v>
      </c>
      <c r="E28" s="1">
        <v>0.1</v>
      </c>
      <c r="F28" s="1">
        <v>8.3000000000000007</v>
      </c>
      <c r="G28" s="1">
        <v>0.1</v>
      </c>
      <c r="H28" s="13">
        <v>75</v>
      </c>
      <c r="I28" s="13">
        <v>0</v>
      </c>
    </row>
    <row r="29" spans="1:9" ht="12.95" customHeight="1" x14ac:dyDescent="0.25">
      <c r="A29" s="20" t="s">
        <v>18</v>
      </c>
      <c r="B29" s="20" t="s">
        <v>96</v>
      </c>
      <c r="C29" s="23" t="s">
        <v>374</v>
      </c>
      <c r="D29" s="5" t="s">
        <v>375</v>
      </c>
      <c r="E29" s="1">
        <v>19.3</v>
      </c>
      <c r="F29" s="1">
        <v>15</v>
      </c>
      <c r="G29" s="1">
        <v>11.7</v>
      </c>
      <c r="H29" s="13">
        <v>230</v>
      </c>
      <c r="I29" s="13">
        <v>7</v>
      </c>
    </row>
    <row r="30" spans="1:9" ht="12.95" customHeight="1" x14ac:dyDescent="0.25">
      <c r="A30" s="20" t="s">
        <v>18</v>
      </c>
      <c r="B30" s="20">
        <v>349</v>
      </c>
      <c r="C30" s="23" t="s">
        <v>229</v>
      </c>
      <c r="D30" s="5">
        <v>250</v>
      </c>
      <c r="E30" s="1">
        <v>5.8</v>
      </c>
      <c r="F30" s="1">
        <v>22.4</v>
      </c>
      <c r="G30" s="1">
        <v>22.8</v>
      </c>
      <c r="H30" s="13">
        <v>316</v>
      </c>
      <c r="I30" s="13">
        <v>20</v>
      </c>
    </row>
    <row r="31" spans="1:9" ht="12.95" customHeight="1" x14ac:dyDescent="0.25">
      <c r="A31" s="20" t="s">
        <v>54</v>
      </c>
      <c r="B31" s="20">
        <v>431</v>
      </c>
      <c r="C31" s="23" t="s">
        <v>44</v>
      </c>
      <c r="D31" s="5">
        <v>200</v>
      </c>
      <c r="E31" s="1">
        <v>0.2</v>
      </c>
      <c r="F31" s="1">
        <v>0.1</v>
      </c>
      <c r="G31" s="1">
        <v>15</v>
      </c>
      <c r="H31" s="13">
        <v>60</v>
      </c>
      <c r="I31" s="13">
        <v>0</v>
      </c>
    </row>
    <row r="32" spans="1:9" ht="12.95" customHeight="1" x14ac:dyDescent="0.25">
      <c r="A32" s="20" t="s">
        <v>19</v>
      </c>
      <c r="B32" s="20" t="s">
        <v>19</v>
      </c>
      <c r="C32" s="23" t="s">
        <v>381</v>
      </c>
      <c r="D32" s="5">
        <v>50</v>
      </c>
      <c r="E32" s="1">
        <v>2.9</v>
      </c>
      <c r="F32" s="1">
        <v>0.47</v>
      </c>
      <c r="G32" s="1">
        <v>22.2</v>
      </c>
      <c r="H32" s="13">
        <v>94.5</v>
      </c>
      <c r="I32" s="13">
        <v>0</v>
      </c>
    </row>
    <row r="33" spans="1:9" ht="12.95" customHeight="1" x14ac:dyDescent="0.25">
      <c r="A33" s="20" t="s">
        <v>19</v>
      </c>
      <c r="B33" s="20" t="s">
        <v>19</v>
      </c>
      <c r="C33" s="23" t="s">
        <v>382</v>
      </c>
      <c r="D33" s="5">
        <v>30</v>
      </c>
      <c r="E33" s="1">
        <v>2</v>
      </c>
      <c r="F33" s="1">
        <v>0.9</v>
      </c>
      <c r="G33" s="1">
        <v>15.4</v>
      </c>
      <c r="H33" s="13">
        <v>79</v>
      </c>
      <c r="I33" s="13">
        <v>0</v>
      </c>
    </row>
    <row r="34" spans="1:9" ht="12.95" customHeight="1" x14ac:dyDescent="0.25">
      <c r="A34" s="25"/>
      <c r="B34" s="28"/>
      <c r="C34" s="25" t="s">
        <v>185</v>
      </c>
      <c r="D34" s="39">
        <f t="shared" ref="D34:H34" si="3">SUM(D28:D33)</f>
        <v>540</v>
      </c>
      <c r="E34" s="39">
        <f t="shared" si="3"/>
        <v>30.3</v>
      </c>
      <c r="F34" s="39">
        <f t="shared" si="3"/>
        <v>47.17</v>
      </c>
      <c r="G34" s="39">
        <f t="shared" si="3"/>
        <v>87.2</v>
      </c>
      <c r="H34" s="39">
        <f t="shared" si="3"/>
        <v>854.5</v>
      </c>
      <c r="I34" s="39">
        <f>SUM(I28:I33)</f>
        <v>27</v>
      </c>
    </row>
    <row r="35" spans="1:9" ht="12.95" customHeight="1" x14ac:dyDescent="0.25">
      <c r="A35" s="224" t="s">
        <v>12</v>
      </c>
      <c r="B35" s="224"/>
      <c r="C35" s="224"/>
      <c r="D35" s="224"/>
      <c r="E35" s="224"/>
      <c r="F35" s="224"/>
      <c r="G35" s="224"/>
      <c r="H35" s="224"/>
      <c r="I35" s="224"/>
    </row>
    <row r="36" spans="1:9" ht="12.95" customHeight="1" x14ac:dyDescent="0.25">
      <c r="A36" s="20" t="s">
        <v>19</v>
      </c>
      <c r="B36" s="20" t="s">
        <v>19</v>
      </c>
      <c r="C36" s="1" t="s">
        <v>363</v>
      </c>
      <c r="D36" s="5">
        <v>200</v>
      </c>
      <c r="E36" s="1">
        <v>6</v>
      </c>
      <c r="F36" s="1">
        <v>2</v>
      </c>
      <c r="G36" s="1">
        <v>8.4</v>
      </c>
      <c r="H36" s="13">
        <v>80</v>
      </c>
      <c r="I36" s="13">
        <v>1</v>
      </c>
    </row>
    <row r="37" spans="1:9" ht="12.95" customHeight="1" x14ac:dyDescent="0.25">
      <c r="A37" s="20" t="s">
        <v>19</v>
      </c>
      <c r="B37" s="20" t="s">
        <v>19</v>
      </c>
      <c r="C37" s="20" t="s">
        <v>376</v>
      </c>
      <c r="D37" s="5">
        <v>30</v>
      </c>
      <c r="E37" s="1">
        <v>4.5</v>
      </c>
      <c r="F37" s="1">
        <v>9</v>
      </c>
      <c r="G37" s="1">
        <v>26</v>
      </c>
      <c r="H37" s="13">
        <v>89</v>
      </c>
      <c r="I37" s="13">
        <v>1</v>
      </c>
    </row>
    <row r="38" spans="1:9" ht="12.95" customHeight="1" x14ac:dyDescent="0.25">
      <c r="A38" s="20"/>
      <c r="B38" s="20"/>
      <c r="C38" s="30" t="s">
        <v>185</v>
      </c>
      <c r="D38" s="39">
        <f t="shared" ref="D38:H38" si="4">SUM(D36:D37)</f>
        <v>230</v>
      </c>
      <c r="E38" s="39">
        <f t="shared" si="4"/>
        <v>10.5</v>
      </c>
      <c r="F38" s="39">
        <f t="shared" si="4"/>
        <v>11</v>
      </c>
      <c r="G38" s="39">
        <f t="shared" si="4"/>
        <v>34.4</v>
      </c>
      <c r="H38" s="39">
        <f t="shared" si="4"/>
        <v>169</v>
      </c>
      <c r="I38" s="39">
        <f>SUM(I36:I37)</f>
        <v>2</v>
      </c>
    </row>
    <row r="39" spans="1:9" ht="12.95" customHeight="1" x14ac:dyDescent="0.25">
      <c r="A39" s="20"/>
      <c r="B39" s="20"/>
      <c r="C39" s="30" t="s">
        <v>20</v>
      </c>
      <c r="D39" s="26"/>
      <c r="E39" s="39">
        <f t="shared" ref="E39:G39" si="5">E12+E21+E26+E34+E38</f>
        <v>117.46000000000001</v>
      </c>
      <c r="F39" s="39">
        <f t="shared" si="5"/>
        <v>115.41000000000001</v>
      </c>
      <c r="G39" s="39">
        <f t="shared" si="5"/>
        <v>455.3</v>
      </c>
      <c r="H39" s="39">
        <f>H12+H21+H26+H34+H38</f>
        <v>3190.4</v>
      </c>
      <c r="I39" s="39">
        <f>I12+I21+I26+I34+I38</f>
        <v>121.8</v>
      </c>
    </row>
    <row r="40" spans="1:9" ht="12.95" customHeight="1" x14ac:dyDescent="0.25">
      <c r="A40" s="18"/>
      <c r="B40" s="7"/>
      <c r="C40" s="29" t="s">
        <v>141</v>
      </c>
      <c r="D40" s="26"/>
      <c r="E40" s="29">
        <v>1</v>
      </c>
      <c r="F40" s="29">
        <v>1</v>
      </c>
      <c r="G40" s="29">
        <v>4</v>
      </c>
      <c r="H40" s="29"/>
      <c r="I40" s="29"/>
    </row>
    <row r="41" spans="1:9" x14ac:dyDescent="0.25">
      <c r="C41" s="143" t="s">
        <v>326</v>
      </c>
      <c r="D41" s="143"/>
      <c r="E41" s="142"/>
      <c r="F41" s="144">
        <f>SUM(E39*4/G39)</f>
        <v>1.0319349879200528</v>
      </c>
      <c r="G41" s="37"/>
      <c r="H41" s="37"/>
      <c r="I41" s="37"/>
    </row>
    <row r="42" spans="1:9" x14ac:dyDescent="0.25">
      <c r="G42" s="37"/>
      <c r="H42" s="37"/>
      <c r="I42" s="37"/>
    </row>
    <row r="43" spans="1:9" x14ac:dyDescent="0.25">
      <c r="G43" s="37"/>
      <c r="H43" s="37"/>
      <c r="I43" s="37"/>
    </row>
    <row r="44" spans="1:9" x14ac:dyDescent="0.25">
      <c r="G44" s="37"/>
      <c r="H44" s="37"/>
      <c r="I44" s="37"/>
    </row>
    <row r="45" spans="1:9" x14ac:dyDescent="0.25">
      <c r="G45" s="37"/>
      <c r="H45" s="37"/>
      <c r="I45" s="37"/>
    </row>
    <row r="46" spans="1:9" x14ac:dyDescent="0.25">
      <c r="G46" s="37"/>
      <c r="H46" s="37"/>
      <c r="I46" s="37"/>
    </row>
    <row r="47" spans="1:9" x14ac:dyDescent="0.25">
      <c r="G47" s="37"/>
      <c r="H47" s="37"/>
      <c r="I47" s="37"/>
    </row>
    <row r="48" spans="1:9" x14ac:dyDescent="0.25">
      <c r="G48" s="37"/>
      <c r="H48" s="37"/>
      <c r="I48" s="37"/>
    </row>
    <row r="49" spans="7:9" x14ac:dyDescent="0.25">
      <c r="G49" s="37"/>
      <c r="H49" s="37"/>
      <c r="I49" s="37"/>
    </row>
    <row r="50" spans="7:9" x14ac:dyDescent="0.25">
      <c r="G50" s="37"/>
      <c r="H50" s="37"/>
      <c r="I50" s="37"/>
    </row>
    <row r="51" spans="7:9" x14ac:dyDescent="0.25">
      <c r="G51" s="37"/>
      <c r="H51" s="37"/>
      <c r="I51" s="37"/>
    </row>
    <row r="52" spans="7:9" x14ac:dyDescent="0.25">
      <c r="G52" s="37"/>
      <c r="H52" s="37"/>
      <c r="I52" s="37"/>
    </row>
    <row r="53" spans="7:9" x14ac:dyDescent="0.25">
      <c r="G53" s="37"/>
      <c r="H53" s="37"/>
      <c r="I53" s="37"/>
    </row>
    <row r="54" spans="7:9" x14ac:dyDescent="0.25">
      <c r="G54" s="37"/>
      <c r="H54" s="37"/>
      <c r="I54" s="37"/>
    </row>
    <row r="55" spans="7:9" x14ac:dyDescent="0.25">
      <c r="G55" s="37"/>
      <c r="H55" s="37"/>
      <c r="I55" s="37"/>
    </row>
    <row r="56" spans="7:9" x14ac:dyDescent="0.25">
      <c r="G56" s="37"/>
      <c r="H56" s="37"/>
      <c r="I56" s="37"/>
    </row>
    <row r="57" spans="7:9" x14ac:dyDescent="0.25">
      <c r="G57" s="37"/>
      <c r="H57" s="37"/>
      <c r="I57" s="37"/>
    </row>
    <row r="58" spans="7:9" x14ac:dyDescent="0.25">
      <c r="G58" s="37"/>
      <c r="H58" s="37"/>
      <c r="I58" s="37"/>
    </row>
    <row r="59" spans="7:9" x14ac:dyDescent="0.25">
      <c r="G59" s="37"/>
      <c r="H59" s="37"/>
      <c r="I59" s="37"/>
    </row>
    <row r="60" spans="7:9" x14ac:dyDescent="0.25">
      <c r="G60" s="37"/>
      <c r="H60" s="37"/>
      <c r="I60" s="37"/>
    </row>
    <row r="61" spans="7:9" x14ac:dyDescent="0.25">
      <c r="G61" s="37"/>
      <c r="H61" s="37"/>
      <c r="I61" s="37"/>
    </row>
    <row r="62" spans="7:9" x14ac:dyDescent="0.25">
      <c r="G62" s="37"/>
      <c r="H62" s="37"/>
      <c r="I62" s="37"/>
    </row>
    <row r="63" spans="7:9" x14ac:dyDescent="0.25">
      <c r="G63" s="37"/>
      <c r="H63" s="37"/>
      <c r="I63" s="37"/>
    </row>
    <row r="64" spans="7:9" x14ac:dyDescent="0.25">
      <c r="G64" s="37"/>
      <c r="H64" s="37"/>
      <c r="I64" s="37"/>
    </row>
    <row r="65" spans="7:9" x14ac:dyDescent="0.25">
      <c r="G65" s="37"/>
      <c r="H65" s="37"/>
      <c r="I65" s="37"/>
    </row>
    <row r="66" spans="7:9" x14ac:dyDescent="0.25">
      <c r="G66" s="37"/>
      <c r="H66" s="37"/>
      <c r="I66" s="37"/>
    </row>
    <row r="67" spans="7:9" x14ac:dyDescent="0.25">
      <c r="G67" s="37"/>
      <c r="H67" s="37"/>
      <c r="I67" s="37"/>
    </row>
    <row r="68" spans="7:9" x14ac:dyDescent="0.25">
      <c r="G68" s="37"/>
      <c r="H68" s="37"/>
      <c r="I68" s="37"/>
    </row>
    <row r="69" spans="7:9" x14ac:dyDescent="0.25">
      <c r="G69" s="37"/>
      <c r="H69" s="37"/>
      <c r="I69" s="37"/>
    </row>
    <row r="70" spans="7:9" x14ac:dyDescent="0.25">
      <c r="G70" s="37"/>
      <c r="H70" s="37"/>
      <c r="I70" s="37"/>
    </row>
    <row r="71" spans="7:9" x14ac:dyDescent="0.25">
      <c r="G71" s="37"/>
      <c r="H71" s="37"/>
      <c r="I71" s="37"/>
    </row>
    <row r="72" spans="7:9" x14ac:dyDescent="0.25">
      <c r="G72" s="37"/>
      <c r="H72" s="37"/>
      <c r="I72" s="37"/>
    </row>
    <row r="73" spans="7:9" x14ac:dyDescent="0.25">
      <c r="G73" s="37"/>
      <c r="H73" s="37"/>
      <c r="I73" s="37"/>
    </row>
    <row r="74" spans="7:9" x14ac:dyDescent="0.25">
      <c r="G74" s="37"/>
      <c r="H74" s="37"/>
      <c r="I74" s="37"/>
    </row>
    <row r="75" spans="7:9" x14ac:dyDescent="0.25">
      <c r="G75" s="37"/>
      <c r="H75" s="37"/>
      <c r="I75" s="37"/>
    </row>
    <row r="76" spans="7:9" x14ac:dyDescent="0.25">
      <c r="G76" s="37"/>
      <c r="H76" s="37"/>
      <c r="I76" s="37"/>
    </row>
    <row r="77" spans="7:9" x14ac:dyDescent="0.25">
      <c r="G77" s="37"/>
      <c r="H77" s="37"/>
      <c r="I77" s="37"/>
    </row>
    <row r="78" spans="7:9" x14ac:dyDescent="0.25">
      <c r="G78" s="37"/>
      <c r="H78" s="37"/>
      <c r="I78" s="37"/>
    </row>
    <row r="79" spans="7:9" x14ac:dyDescent="0.25">
      <c r="G79" s="37"/>
      <c r="H79" s="37"/>
      <c r="I79" s="37"/>
    </row>
    <row r="80" spans="7:9" x14ac:dyDescent="0.25">
      <c r="G80" s="37"/>
      <c r="H80" s="37"/>
      <c r="I80" s="37"/>
    </row>
    <row r="81" spans="7:9" x14ac:dyDescent="0.25">
      <c r="G81" s="37"/>
      <c r="H81" s="37"/>
      <c r="I81" s="37"/>
    </row>
    <row r="82" spans="7:9" x14ac:dyDescent="0.25">
      <c r="G82" s="37"/>
      <c r="H82" s="37"/>
      <c r="I82" s="37"/>
    </row>
    <row r="83" spans="7:9" x14ac:dyDescent="0.25">
      <c r="G83" s="37"/>
      <c r="H83" s="37"/>
      <c r="I83" s="37"/>
    </row>
    <row r="84" spans="7:9" x14ac:dyDescent="0.25">
      <c r="G84" s="37"/>
      <c r="H84" s="37"/>
      <c r="I84" s="37"/>
    </row>
    <row r="85" spans="7:9" x14ac:dyDescent="0.25">
      <c r="G85" s="37"/>
      <c r="H85" s="37"/>
      <c r="I85" s="37"/>
    </row>
    <row r="86" spans="7:9" x14ac:dyDescent="0.25">
      <c r="G86" s="37"/>
      <c r="H86" s="37"/>
      <c r="I86" s="37"/>
    </row>
    <row r="87" spans="7:9" x14ac:dyDescent="0.25">
      <c r="G87" s="37"/>
      <c r="H87" s="37"/>
      <c r="I87" s="37"/>
    </row>
    <row r="88" spans="7:9" x14ac:dyDescent="0.25">
      <c r="G88" s="37"/>
      <c r="H88" s="37"/>
      <c r="I88" s="37"/>
    </row>
    <row r="89" spans="7:9" x14ac:dyDescent="0.25">
      <c r="G89" s="37"/>
      <c r="H89" s="37"/>
      <c r="I89" s="37"/>
    </row>
    <row r="90" spans="7:9" x14ac:dyDescent="0.25">
      <c r="G90" s="37"/>
      <c r="H90" s="37"/>
      <c r="I90" s="37"/>
    </row>
    <row r="91" spans="7:9" x14ac:dyDescent="0.25">
      <c r="G91" s="37"/>
      <c r="H91" s="37"/>
      <c r="I91" s="37"/>
    </row>
    <row r="92" spans="7:9" x14ac:dyDescent="0.25">
      <c r="G92" s="37"/>
      <c r="H92" s="37"/>
      <c r="I92" s="37"/>
    </row>
    <row r="93" spans="7:9" x14ac:dyDescent="0.25">
      <c r="G93" s="37"/>
      <c r="H93" s="37"/>
      <c r="I93" s="37"/>
    </row>
    <row r="94" spans="7:9" x14ac:dyDescent="0.25">
      <c r="G94" s="37"/>
      <c r="H94" s="37"/>
      <c r="I94" s="37"/>
    </row>
    <row r="95" spans="7:9" x14ac:dyDescent="0.25">
      <c r="G95" s="37"/>
      <c r="H95" s="37"/>
      <c r="I95" s="37"/>
    </row>
    <row r="96" spans="7:9" x14ac:dyDescent="0.25">
      <c r="G96" s="37"/>
      <c r="H96" s="37"/>
      <c r="I96" s="37"/>
    </row>
    <row r="97" spans="7:9" x14ac:dyDescent="0.25">
      <c r="G97" s="37"/>
      <c r="H97" s="37"/>
      <c r="I97" s="37"/>
    </row>
    <row r="98" spans="7:9" x14ac:dyDescent="0.25">
      <c r="G98" s="37"/>
      <c r="H98" s="37"/>
      <c r="I98" s="37"/>
    </row>
    <row r="99" spans="7:9" x14ac:dyDescent="0.25">
      <c r="G99" s="37"/>
      <c r="H99" s="37"/>
      <c r="I99" s="37"/>
    </row>
    <row r="100" spans="7:9" x14ac:dyDescent="0.25">
      <c r="G100" s="37"/>
      <c r="H100" s="37"/>
      <c r="I100" s="37"/>
    </row>
    <row r="101" spans="7:9" x14ac:dyDescent="0.25">
      <c r="G101" s="37"/>
      <c r="H101" s="37"/>
      <c r="I101" s="37"/>
    </row>
    <row r="102" spans="7:9" x14ac:dyDescent="0.25">
      <c r="G102" s="37"/>
      <c r="H102" s="37"/>
      <c r="I102" s="37"/>
    </row>
    <row r="103" spans="7:9" x14ac:dyDescent="0.25">
      <c r="G103" s="37"/>
      <c r="H103" s="37"/>
      <c r="I103" s="37"/>
    </row>
    <row r="104" spans="7:9" x14ac:dyDescent="0.25">
      <c r="G104" s="37"/>
      <c r="H104" s="37"/>
      <c r="I104" s="37"/>
    </row>
    <row r="105" spans="7:9" x14ac:dyDescent="0.25">
      <c r="G105" s="37"/>
      <c r="H105" s="37"/>
      <c r="I105" s="37"/>
    </row>
    <row r="106" spans="7:9" x14ac:dyDescent="0.25">
      <c r="G106" s="37"/>
      <c r="H106" s="37"/>
      <c r="I106" s="37"/>
    </row>
    <row r="107" spans="7:9" x14ac:dyDescent="0.25">
      <c r="G107" s="37"/>
      <c r="H107" s="37"/>
      <c r="I107" s="37"/>
    </row>
    <row r="108" spans="7:9" x14ac:dyDescent="0.25">
      <c r="G108" s="37"/>
      <c r="H108" s="37"/>
      <c r="I108" s="37"/>
    </row>
    <row r="109" spans="7:9" x14ac:dyDescent="0.25">
      <c r="G109" s="37"/>
      <c r="H109" s="37"/>
      <c r="I109" s="37"/>
    </row>
    <row r="110" spans="7:9" x14ac:dyDescent="0.25">
      <c r="G110" s="37"/>
      <c r="H110" s="37"/>
      <c r="I110" s="37"/>
    </row>
    <row r="111" spans="7:9" x14ac:dyDescent="0.25">
      <c r="G111" s="37"/>
      <c r="H111" s="37"/>
      <c r="I111" s="37"/>
    </row>
    <row r="112" spans="7:9" x14ac:dyDescent="0.25">
      <c r="G112" s="37"/>
      <c r="H112" s="37"/>
      <c r="I112" s="37"/>
    </row>
    <row r="113" spans="7:9" x14ac:dyDescent="0.25">
      <c r="G113" s="37"/>
      <c r="H113" s="37"/>
      <c r="I113" s="37"/>
    </row>
    <row r="114" spans="7:9" x14ac:dyDescent="0.25">
      <c r="G114" s="37"/>
      <c r="H114" s="37"/>
      <c r="I114" s="37"/>
    </row>
    <row r="115" spans="7:9" x14ac:dyDescent="0.25">
      <c r="G115" s="37"/>
      <c r="H115" s="37"/>
      <c r="I115" s="37"/>
    </row>
    <row r="116" spans="7:9" x14ac:dyDescent="0.25">
      <c r="G116" s="37"/>
      <c r="H116" s="37"/>
      <c r="I116" s="37"/>
    </row>
    <row r="117" spans="7:9" x14ac:dyDescent="0.25">
      <c r="G117" s="37"/>
      <c r="H117" s="37"/>
      <c r="I117" s="37"/>
    </row>
    <row r="118" spans="7:9" x14ac:dyDescent="0.25">
      <c r="G118" s="37"/>
      <c r="H118" s="37"/>
      <c r="I118" s="37"/>
    </row>
    <row r="119" spans="7:9" x14ac:dyDescent="0.25">
      <c r="G119" s="37"/>
      <c r="H119" s="37"/>
      <c r="I119" s="37"/>
    </row>
    <row r="120" spans="7:9" x14ac:dyDescent="0.25">
      <c r="G120" s="37"/>
      <c r="H120" s="37"/>
      <c r="I120" s="37"/>
    </row>
    <row r="121" spans="7:9" x14ac:dyDescent="0.25">
      <c r="G121" s="37"/>
      <c r="H121" s="37"/>
      <c r="I121" s="37"/>
    </row>
    <row r="122" spans="7:9" x14ac:dyDescent="0.25">
      <c r="G122" s="37"/>
      <c r="H122" s="37"/>
      <c r="I122" s="37"/>
    </row>
    <row r="123" spans="7:9" x14ac:dyDescent="0.25">
      <c r="G123" s="37"/>
      <c r="H123" s="37"/>
      <c r="I123" s="37"/>
    </row>
    <row r="124" spans="7:9" x14ac:dyDescent="0.25">
      <c r="G124" s="37"/>
      <c r="H124" s="37"/>
      <c r="I124" s="37"/>
    </row>
    <row r="125" spans="7:9" x14ac:dyDescent="0.25">
      <c r="G125" s="37"/>
      <c r="H125" s="37"/>
      <c r="I125" s="37"/>
    </row>
    <row r="126" spans="7:9" x14ac:dyDescent="0.25">
      <c r="G126" s="37"/>
      <c r="H126" s="37"/>
      <c r="I126" s="37"/>
    </row>
    <row r="127" spans="7:9" x14ac:dyDescent="0.25">
      <c r="G127" s="37"/>
      <c r="H127" s="37"/>
      <c r="I127" s="37"/>
    </row>
    <row r="128" spans="7:9" x14ac:dyDescent="0.25">
      <c r="G128" s="37"/>
      <c r="H128" s="37"/>
      <c r="I128" s="37"/>
    </row>
    <row r="129" spans="7:9" x14ac:dyDescent="0.25">
      <c r="G129" s="37"/>
      <c r="H129" s="37"/>
      <c r="I129" s="37"/>
    </row>
    <row r="130" spans="7:9" x14ac:dyDescent="0.25">
      <c r="G130" s="37"/>
      <c r="H130" s="37"/>
      <c r="I130" s="37"/>
    </row>
    <row r="131" spans="7:9" x14ac:dyDescent="0.25">
      <c r="G131" s="37"/>
      <c r="H131" s="37"/>
      <c r="I131" s="37"/>
    </row>
    <row r="132" spans="7:9" x14ac:dyDescent="0.25">
      <c r="G132" s="37"/>
      <c r="H132" s="37"/>
      <c r="I132" s="37"/>
    </row>
    <row r="133" spans="7:9" x14ac:dyDescent="0.25">
      <c r="G133" s="37"/>
      <c r="H133" s="37"/>
      <c r="I133" s="37"/>
    </row>
    <row r="134" spans="7:9" x14ac:dyDescent="0.25">
      <c r="G134" s="37"/>
      <c r="H134" s="37"/>
      <c r="I134" s="37"/>
    </row>
    <row r="135" spans="7:9" x14ac:dyDescent="0.25">
      <c r="G135" s="37"/>
      <c r="H135" s="37"/>
      <c r="I135" s="37"/>
    </row>
    <row r="136" spans="7:9" x14ac:dyDescent="0.25">
      <c r="G136" s="37"/>
      <c r="H136" s="37"/>
      <c r="I136" s="37"/>
    </row>
    <row r="137" spans="7:9" x14ac:dyDescent="0.25">
      <c r="G137" s="37"/>
      <c r="H137" s="37"/>
      <c r="I137" s="37"/>
    </row>
    <row r="138" spans="7:9" x14ac:dyDescent="0.25">
      <c r="G138" s="37"/>
      <c r="H138" s="37"/>
      <c r="I138" s="37"/>
    </row>
    <row r="139" spans="7:9" x14ac:dyDescent="0.25">
      <c r="G139" s="37"/>
      <c r="H139" s="37"/>
      <c r="I139" s="37"/>
    </row>
    <row r="140" spans="7:9" x14ac:dyDescent="0.25">
      <c r="G140" s="37"/>
      <c r="H140" s="37"/>
      <c r="I140" s="37"/>
    </row>
    <row r="141" spans="7:9" x14ac:dyDescent="0.25">
      <c r="G141" s="37"/>
      <c r="H141" s="37"/>
      <c r="I141" s="37"/>
    </row>
    <row r="142" spans="7:9" x14ac:dyDescent="0.25">
      <c r="G142" s="37"/>
      <c r="H142" s="37"/>
      <c r="I142" s="37"/>
    </row>
    <row r="143" spans="7:9" x14ac:dyDescent="0.25">
      <c r="G143" s="37"/>
      <c r="H143" s="37"/>
      <c r="I143" s="37"/>
    </row>
    <row r="144" spans="7:9" x14ac:dyDescent="0.25">
      <c r="G144" s="37"/>
      <c r="H144" s="37"/>
      <c r="I144" s="37"/>
    </row>
    <row r="145" spans="7:9" x14ac:dyDescent="0.25">
      <c r="G145" s="37"/>
      <c r="H145" s="37"/>
      <c r="I145" s="37"/>
    </row>
    <row r="146" spans="7:9" x14ac:dyDescent="0.25">
      <c r="G146" s="37"/>
      <c r="H146" s="37"/>
      <c r="I146" s="37"/>
    </row>
    <row r="147" spans="7:9" x14ac:dyDescent="0.25">
      <c r="G147" s="37"/>
      <c r="H147" s="37"/>
      <c r="I147" s="37"/>
    </row>
    <row r="148" spans="7:9" x14ac:dyDescent="0.25">
      <c r="G148" s="37"/>
      <c r="H148" s="37"/>
      <c r="I148" s="37"/>
    </row>
    <row r="149" spans="7:9" x14ac:dyDescent="0.25">
      <c r="G149" s="37"/>
      <c r="H149" s="37"/>
      <c r="I149" s="37"/>
    </row>
    <row r="150" spans="7:9" x14ac:dyDescent="0.25">
      <c r="G150" s="37"/>
      <c r="H150" s="37"/>
      <c r="I150" s="37"/>
    </row>
    <row r="151" spans="7:9" x14ac:dyDescent="0.25">
      <c r="G151" s="37"/>
      <c r="H151" s="37"/>
      <c r="I151" s="37"/>
    </row>
    <row r="152" spans="7:9" x14ac:dyDescent="0.25">
      <c r="G152" s="37"/>
      <c r="H152" s="37"/>
      <c r="I152" s="37"/>
    </row>
    <row r="153" spans="7:9" x14ac:dyDescent="0.25">
      <c r="G153" s="37"/>
      <c r="H153" s="37"/>
      <c r="I153" s="37"/>
    </row>
    <row r="154" spans="7:9" x14ac:dyDescent="0.25">
      <c r="G154" s="37"/>
      <c r="H154" s="37"/>
      <c r="I154" s="37"/>
    </row>
    <row r="155" spans="7:9" x14ac:dyDescent="0.25">
      <c r="G155" s="37"/>
      <c r="H155" s="37"/>
      <c r="I155" s="37"/>
    </row>
    <row r="156" spans="7:9" x14ac:dyDescent="0.25">
      <c r="G156" s="37"/>
      <c r="H156" s="37"/>
      <c r="I156" s="37"/>
    </row>
    <row r="157" spans="7:9" x14ac:dyDescent="0.25">
      <c r="G157" s="37"/>
      <c r="H157" s="37"/>
      <c r="I157" s="37"/>
    </row>
    <row r="158" spans="7:9" x14ac:dyDescent="0.25">
      <c r="G158" s="37"/>
      <c r="H158" s="37"/>
      <c r="I158" s="37"/>
    </row>
    <row r="159" spans="7:9" x14ac:dyDescent="0.25">
      <c r="G159" s="37"/>
      <c r="H159" s="37"/>
      <c r="I159" s="37"/>
    </row>
    <row r="160" spans="7:9" x14ac:dyDescent="0.25">
      <c r="G160" s="37"/>
      <c r="H160" s="37"/>
      <c r="I160" s="37"/>
    </row>
    <row r="161" spans="7:9" x14ac:dyDescent="0.25">
      <c r="G161" s="37"/>
      <c r="H161" s="37"/>
      <c r="I161" s="37"/>
    </row>
    <row r="162" spans="7:9" x14ac:dyDescent="0.25">
      <c r="G162" s="37"/>
      <c r="H162" s="37"/>
      <c r="I162" s="37"/>
    </row>
    <row r="163" spans="7:9" x14ac:dyDescent="0.25">
      <c r="G163" s="37"/>
      <c r="H163" s="37"/>
      <c r="I163" s="37"/>
    </row>
    <row r="164" spans="7:9" x14ac:dyDescent="0.25">
      <c r="G164" s="37"/>
      <c r="H164" s="37"/>
      <c r="I164" s="37"/>
    </row>
    <row r="165" spans="7:9" x14ac:dyDescent="0.25">
      <c r="G165" s="37"/>
      <c r="H165" s="37"/>
      <c r="I165" s="37"/>
    </row>
    <row r="166" spans="7:9" x14ac:dyDescent="0.25">
      <c r="G166" s="37"/>
      <c r="H166" s="37"/>
      <c r="I166" s="37"/>
    </row>
    <row r="167" spans="7:9" x14ac:dyDescent="0.25">
      <c r="G167" s="37"/>
      <c r="H167" s="37"/>
      <c r="I167" s="37"/>
    </row>
    <row r="168" spans="7:9" x14ac:dyDescent="0.25">
      <c r="G168" s="37"/>
      <c r="H168" s="37"/>
      <c r="I168" s="37"/>
    </row>
    <row r="169" spans="7:9" x14ac:dyDescent="0.25">
      <c r="G169" s="37"/>
      <c r="H169" s="37"/>
      <c r="I169" s="37"/>
    </row>
    <row r="170" spans="7:9" x14ac:dyDescent="0.25">
      <c r="G170" s="37"/>
      <c r="H170" s="37"/>
      <c r="I170" s="37"/>
    </row>
    <row r="171" spans="7:9" x14ac:dyDescent="0.25">
      <c r="G171" s="37"/>
      <c r="H171" s="37"/>
      <c r="I171" s="37"/>
    </row>
    <row r="172" spans="7:9" x14ac:dyDescent="0.25">
      <c r="G172" s="37"/>
      <c r="H172" s="37"/>
      <c r="I172" s="37"/>
    </row>
    <row r="173" spans="7:9" x14ac:dyDescent="0.25">
      <c r="G173" s="37"/>
      <c r="H173" s="37"/>
      <c r="I173" s="37"/>
    </row>
    <row r="174" spans="7:9" x14ac:dyDescent="0.25">
      <c r="G174" s="37"/>
      <c r="H174" s="37"/>
      <c r="I174" s="37"/>
    </row>
    <row r="175" spans="7:9" x14ac:dyDescent="0.25">
      <c r="G175" s="37"/>
      <c r="H175" s="37"/>
      <c r="I175" s="37"/>
    </row>
    <row r="176" spans="7:9" x14ac:dyDescent="0.25">
      <c r="G176" s="37"/>
      <c r="H176" s="37"/>
      <c r="I176" s="37"/>
    </row>
    <row r="177" spans="7:9" x14ac:dyDescent="0.25">
      <c r="G177" s="37"/>
      <c r="H177" s="37"/>
      <c r="I177" s="37"/>
    </row>
    <row r="178" spans="7:9" x14ac:dyDescent="0.25">
      <c r="G178" s="37"/>
      <c r="H178" s="37"/>
      <c r="I178" s="37"/>
    </row>
    <row r="179" spans="7:9" x14ac:dyDescent="0.25">
      <c r="G179" s="37"/>
      <c r="H179" s="37"/>
      <c r="I179" s="37"/>
    </row>
    <row r="180" spans="7:9" x14ac:dyDescent="0.25">
      <c r="G180" s="37"/>
      <c r="H180" s="37"/>
      <c r="I180" s="37"/>
    </row>
    <row r="181" spans="7:9" x14ac:dyDescent="0.25">
      <c r="G181" s="37"/>
      <c r="H181" s="37"/>
      <c r="I181" s="37"/>
    </row>
    <row r="182" spans="7:9" x14ac:dyDescent="0.25">
      <c r="G182" s="37"/>
      <c r="H182" s="37"/>
      <c r="I182" s="37"/>
    </row>
    <row r="183" spans="7:9" x14ac:dyDescent="0.25">
      <c r="G183" s="37"/>
      <c r="H183" s="37"/>
      <c r="I183" s="37"/>
    </row>
    <row r="184" spans="7:9" x14ac:dyDescent="0.25">
      <c r="G184" s="37"/>
      <c r="H184" s="37"/>
      <c r="I184" s="37"/>
    </row>
    <row r="185" spans="7:9" x14ac:dyDescent="0.25">
      <c r="G185" s="37"/>
      <c r="H185" s="37"/>
      <c r="I185" s="37"/>
    </row>
    <row r="186" spans="7:9" x14ac:dyDescent="0.25">
      <c r="G186" s="37"/>
      <c r="H186" s="37"/>
      <c r="I186" s="37"/>
    </row>
    <row r="187" spans="7:9" x14ac:dyDescent="0.25">
      <c r="G187" s="37"/>
      <c r="H187" s="37"/>
      <c r="I187" s="37"/>
    </row>
    <row r="188" spans="7:9" x14ac:dyDescent="0.25">
      <c r="G188" s="37"/>
      <c r="H188" s="37"/>
      <c r="I188" s="37"/>
    </row>
    <row r="189" spans="7:9" x14ac:dyDescent="0.25">
      <c r="G189" s="37"/>
      <c r="H189" s="37"/>
      <c r="I189" s="37"/>
    </row>
    <row r="190" spans="7:9" x14ac:dyDescent="0.25">
      <c r="G190" s="37"/>
      <c r="H190" s="37"/>
      <c r="I190" s="37"/>
    </row>
    <row r="191" spans="7:9" x14ac:dyDescent="0.25">
      <c r="G191" s="37"/>
      <c r="H191" s="37"/>
      <c r="I191" s="37"/>
    </row>
    <row r="192" spans="7:9" x14ac:dyDescent="0.25">
      <c r="G192" s="37"/>
      <c r="H192" s="37"/>
      <c r="I192" s="37"/>
    </row>
    <row r="193" spans="7:9" x14ac:dyDescent="0.25">
      <c r="G193" s="37"/>
      <c r="H193" s="37"/>
      <c r="I193" s="37"/>
    </row>
    <row r="194" spans="7:9" x14ac:dyDescent="0.25">
      <c r="G194" s="37"/>
      <c r="H194" s="37"/>
      <c r="I194" s="37"/>
    </row>
    <row r="195" spans="7:9" x14ac:dyDescent="0.25">
      <c r="G195" s="37"/>
      <c r="H195" s="37"/>
      <c r="I195" s="37"/>
    </row>
    <row r="196" spans="7:9" x14ac:dyDescent="0.25">
      <c r="G196" s="37"/>
      <c r="H196" s="37"/>
      <c r="I196" s="37"/>
    </row>
    <row r="197" spans="7:9" x14ac:dyDescent="0.25">
      <c r="G197" s="37"/>
      <c r="H197" s="37"/>
      <c r="I197" s="37"/>
    </row>
    <row r="198" spans="7:9" x14ac:dyDescent="0.25">
      <c r="G198" s="37"/>
      <c r="H198" s="37"/>
      <c r="I198" s="37"/>
    </row>
    <row r="199" spans="7:9" x14ac:dyDescent="0.25">
      <c r="G199" s="37"/>
      <c r="H199" s="37"/>
      <c r="I199" s="37"/>
    </row>
    <row r="200" spans="7:9" x14ac:dyDescent="0.25">
      <c r="G200" s="37"/>
      <c r="H200" s="37"/>
      <c r="I200" s="37"/>
    </row>
    <row r="201" spans="7:9" x14ac:dyDescent="0.25">
      <c r="G201" s="37"/>
      <c r="H201" s="37"/>
      <c r="I201" s="37"/>
    </row>
    <row r="202" spans="7:9" x14ac:dyDescent="0.25">
      <c r="G202" s="37"/>
      <c r="H202" s="37"/>
      <c r="I202" s="37"/>
    </row>
    <row r="203" spans="7:9" x14ac:dyDescent="0.25">
      <c r="G203" s="37"/>
      <c r="H203" s="37"/>
      <c r="I203" s="37"/>
    </row>
    <row r="204" spans="7:9" x14ac:dyDescent="0.25">
      <c r="G204" s="37"/>
      <c r="H204" s="37"/>
      <c r="I204" s="37"/>
    </row>
    <row r="205" spans="7:9" x14ac:dyDescent="0.25">
      <c r="G205" s="37"/>
      <c r="H205" s="37"/>
      <c r="I205" s="37"/>
    </row>
    <row r="206" spans="7:9" x14ac:dyDescent="0.25">
      <c r="G206" s="37"/>
      <c r="H206" s="37"/>
      <c r="I206" s="37"/>
    </row>
    <row r="207" spans="7:9" x14ac:dyDescent="0.25">
      <c r="G207" s="37"/>
      <c r="H207" s="37"/>
      <c r="I207" s="37"/>
    </row>
    <row r="208" spans="7:9" x14ac:dyDescent="0.25">
      <c r="G208" s="37"/>
      <c r="H208" s="37"/>
      <c r="I208" s="37"/>
    </row>
    <row r="209" spans="7:9" x14ac:dyDescent="0.25">
      <c r="G209" s="37"/>
      <c r="H209" s="37"/>
      <c r="I209" s="37"/>
    </row>
    <row r="210" spans="7:9" x14ac:dyDescent="0.25">
      <c r="G210" s="37"/>
      <c r="H210" s="37"/>
      <c r="I210" s="37"/>
    </row>
    <row r="211" spans="7:9" x14ac:dyDescent="0.25">
      <c r="G211" s="37"/>
      <c r="H211" s="37"/>
      <c r="I211" s="37"/>
    </row>
    <row r="212" spans="7:9" x14ac:dyDescent="0.25">
      <c r="G212" s="37"/>
      <c r="H212" s="37"/>
      <c r="I212" s="37"/>
    </row>
    <row r="213" spans="7:9" x14ac:dyDescent="0.25">
      <c r="G213" s="37"/>
      <c r="H213" s="37"/>
      <c r="I213" s="37"/>
    </row>
    <row r="214" spans="7:9" x14ac:dyDescent="0.25">
      <c r="G214" s="37"/>
      <c r="H214" s="37"/>
      <c r="I214" s="37"/>
    </row>
    <row r="215" spans="7:9" x14ac:dyDescent="0.25">
      <c r="G215" s="37"/>
      <c r="H215" s="37"/>
      <c r="I215" s="37"/>
    </row>
    <row r="216" spans="7:9" x14ac:dyDescent="0.25">
      <c r="G216" s="37"/>
      <c r="H216" s="37"/>
      <c r="I216" s="37"/>
    </row>
    <row r="217" spans="7:9" x14ac:dyDescent="0.25">
      <c r="G217" s="37"/>
      <c r="H217" s="37"/>
      <c r="I217" s="37"/>
    </row>
    <row r="218" spans="7:9" x14ac:dyDescent="0.25">
      <c r="G218" s="37"/>
      <c r="H218" s="37"/>
      <c r="I218" s="37"/>
    </row>
    <row r="219" spans="7:9" x14ac:dyDescent="0.25">
      <c r="G219" s="37"/>
      <c r="H219" s="37"/>
      <c r="I219" s="37"/>
    </row>
    <row r="220" spans="7:9" x14ac:dyDescent="0.25">
      <c r="G220" s="37"/>
      <c r="H220" s="37"/>
      <c r="I220" s="37"/>
    </row>
    <row r="221" spans="7:9" x14ac:dyDescent="0.25">
      <c r="G221" s="37"/>
      <c r="H221" s="37"/>
      <c r="I221" s="37"/>
    </row>
    <row r="222" spans="7:9" x14ac:dyDescent="0.25">
      <c r="G222" s="37"/>
      <c r="H222" s="37"/>
      <c r="I222" s="37"/>
    </row>
    <row r="223" spans="7:9" x14ac:dyDescent="0.25">
      <c r="G223" s="37"/>
      <c r="H223" s="37"/>
      <c r="I223" s="37"/>
    </row>
    <row r="224" spans="7:9" x14ac:dyDescent="0.25">
      <c r="G224" s="37"/>
      <c r="H224" s="37"/>
      <c r="I224" s="37"/>
    </row>
    <row r="225" spans="7:9" x14ac:dyDescent="0.25">
      <c r="G225" s="37"/>
      <c r="H225" s="37"/>
      <c r="I225" s="37"/>
    </row>
    <row r="226" spans="7:9" x14ac:dyDescent="0.25">
      <c r="G226" s="37"/>
      <c r="H226" s="37"/>
      <c r="I226" s="37"/>
    </row>
    <row r="227" spans="7:9" x14ac:dyDescent="0.25">
      <c r="G227" s="37"/>
      <c r="H227" s="37"/>
      <c r="I227" s="37"/>
    </row>
    <row r="228" spans="7:9" x14ac:dyDescent="0.25">
      <c r="G228" s="37"/>
      <c r="H228" s="37"/>
      <c r="I228" s="37"/>
    </row>
    <row r="229" spans="7:9" x14ac:dyDescent="0.25">
      <c r="G229" s="37"/>
      <c r="H229" s="37"/>
      <c r="I229" s="37"/>
    </row>
    <row r="230" spans="7:9" x14ac:dyDescent="0.25">
      <c r="G230" s="37"/>
      <c r="H230" s="37"/>
      <c r="I230" s="37"/>
    </row>
    <row r="231" spans="7:9" x14ac:dyDescent="0.25">
      <c r="G231" s="37"/>
      <c r="H231" s="37"/>
      <c r="I231" s="37"/>
    </row>
    <row r="232" spans="7:9" x14ac:dyDescent="0.25">
      <c r="G232" s="37"/>
      <c r="H232" s="37"/>
      <c r="I232" s="37"/>
    </row>
    <row r="233" spans="7:9" x14ac:dyDescent="0.25">
      <c r="G233" s="37"/>
      <c r="H233" s="37"/>
      <c r="I233" s="37"/>
    </row>
    <row r="234" spans="7:9" x14ac:dyDescent="0.25">
      <c r="G234" s="37"/>
      <c r="H234" s="37"/>
      <c r="I234" s="37"/>
    </row>
    <row r="235" spans="7:9" x14ac:dyDescent="0.25">
      <c r="G235" s="37"/>
      <c r="H235" s="37"/>
      <c r="I235" s="37"/>
    </row>
    <row r="236" spans="7:9" x14ac:dyDescent="0.25">
      <c r="G236" s="37"/>
      <c r="H236" s="37"/>
      <c r="I236" s="37"/>
    </row>
    <row r="237" spans="7:9" x14ac:dyDescent="0.25">
      <c r="G237" s="37"/>
      <c r="H237" s="37"/>
      <c r="I237" s="37"/>
    </row>
    <row r="238" spans="7:9" x14ac:dyDescent="0.25">
      <c r="G238" s="37"/>
      <c r="H238" s="37"/>
      <c r="I238" s="37"/>
    </row>
    <row r="239" spans="7:9" x14ac:dyDescent="0.25">
      <c r="G239" s="37"/>
      <c r="H239" s="37"/>
      <c r="I239" s="37"/>
    </row>
    <row r="240" spans="7:9" x14ac:dyDescent="0.25">
      <c r="G240" s="37"/>
      <c r="H240" s="37"/>
      <c r="I240" s="37"/>
    </row>
    <row r="241" spans="7:9" x14ac:dyDescent="0.25">
      <c r="G241" s="37"/>
      <c r="H241" s="37"/>
      <c r="I241" s="37"/>
    </row>
    <row r="242" spans="7:9" x14ac:dyDescent="0.25">
      <c r="G242" s="37"/>
      <c r="H242" s="37"/>
      <c r="I242" s="37"/>
    </row>
    <row r="243" spans="7:9" x14ac:dyDescent="0.25">
      <c r="G243" s="37"/>
      <c r="H243" s="37"/>
      <c r="I243" s="37"/>
    </row>
    <row r="244" spans="7:9" x14ac:dyDescent="0.25">
      <c r="G244" s="37"/>
      <c r="H244" s="37"/>
      <c r="I244" s="37"/>
    </row>
    <row r="245" spans="7:9" x14ac:dyDescent="0.25">
      <c r="G245" s="37"/>
      <c r="H245" s="37"/>
      <c r="I245" s="37"/>
    </row>
    <row r="246" spans="7:9" x14ac:dyDescent="0.25">
      <c r="G246" s="37"/>
      <c r="H246" s="37"/>
      <c r="I246" s="37"/>
    </row>
    <row r="247" spans="7:9" x14ac:dyDescent="0.25">
      <c r="G247" s="37"/>
      <c r="H247" s="37"/>
      <c r="I247" s="37"/>
    </row>
    <row r="248" spans="7:9" x14ac:dyDescent="0.25">
      <c r="G248" s="37"/>
      <c r="H248" s="37"/>
      <c r="I248" s="37"/>
    </row>
    <row r="249" spans="7:9" x14ac:dyDescent="0.25">
      <c r="G249" s="37"/>
      <c r="H249" s="37"/>
      <c r="I249" s="37"/>
    </row>
    <row r="250" spans="7:9" x14ac:dyDescent="0.25">
      <c r="G250" s="37"/>
      <c r="H250" s="37"/>
      <c r="I250" s="37"/>
    </row>
    <row r="251" spans="7:9" x14ac:dyDescent="0.25">
      <c r="G251" s="37"/>
      <c r="H251" s="37"/>
      <c r="I251" s="37"/>
    </row>
    <row r="252" spans="7:9" x14ac:dyDescent="0.25">
      <c r="G252" s="37"/>
      <c r="H252" s="37"/>
      <c r="I252" s="37"/>
    </row>
    <row r="253" spans="7:9" x14ac:dyDescent="0.25">
      <c r="G253" s="37"/>
      <c r="H253" s="37"/>
      <c r="I253" s="37"/>
    </row>
    <row r="254" spans="7:9" x14ac:dyDescent="0.25">
      <c r="G254" s="37"/>
      <c r="H254" s="37"/>
      <c r="I254" s="37"/>
    </row>
    <row r="255" spans="7:9" x14ac:dyDescent="0.25">
      <c r="G255" s="37"/>
      <c r="H255" s="37"/>
      <c r="I255" s="37"/>
    </row>
    <row r="256" spans="7:9" x14ac:dyDescent="0.25">
      <c r="G256" s="37"/>
      <c r="H256" s="37"/>
      <c r="I256" s="37"/>
    </row>
    <row r="257" spans="7:9" x14ac:dyDescent="0.25">
      <c r="G257" s="37"/>
      <c r="H257" s="37"/>
      <c r="I257" s="37"/>
    </row>
    <row r="258" spans="7:9" x14ac:dyDescent="0.25">
      <c r="G258" s="37"/>
      <c r="H258" s="37"/>
      <c r="I258" s="37"/>
    </row>
    <row r="259" spans="7:9" x14ac:dyDescent="0.25">
      <c r="G259" s="37"/>
      <c r="H259" s="37"/>
      <c r="I259" s="37"/>
    </row>
    <row r="260" spans="7:9" x14ac:dyDescent="0.25">
      <c r="G260" s="37"/>
      <c r="H260" s="37"/>
      <c r="I260" s="37"/>
    </row>
    <row r="261" spans="7:9" x14ac:dyDescent="0.25">
      <c r="G261" s="37"/>
      <c r="H261" s="37"/>
      <c r="I261" s="37"/>
    </row>
    <row r="262" spans="7:9" x14ac:dyDescent="0.25">
      <c r="G262" s="37"/>
      <c r="H262" s="37"/>
      <c r="I262" s="37"/>
    </row>
    <row r="263" spans="7:9" x14ac:dyDescent="0.25">
      <c r="G263" s="37"/>
      <c r="H263" s="37"/>
      <c r="I263" s="37"/>
    </row>
    <row r="264" spans="7:9" x14ac:dyDescent="0.25">
      <c r="G264" s="37"/>
      <c r="H264" s="37"/>
      <c r="I264" s="37"/>
    </row>
    <row r="265" spans="7:9" x14ac:dyDescent="0.25">
      <c r="G265" s="37"/>
      <c r="H265" s="37"/>
      <c r="I265" s="37"/>
    </row>
    <row r="266" spans="7:9" x14ac:dyDescent="0.25">
      <c r="G266" s="37"/>
      <c r="H266" s="37"/>
      <c r="I266" s="37"/>
    </row>
    <row r="267" spans="7:9" x14ac:dyDescent="0.25">
      <c r="G267" s="37"/>
      <c r="H267" s="37"/>
      <c r="I267" s="37"/>
    </row>
    <row r="268" spans="7:9" x14ac:dyDescent="0.25">
      <c r="G268" s="37"/>
      <c r="H268" s="37"/>
      <c r="I268" s="37"/>
    </row>
    <row r="269" spans="7:9" x14ac:dyDescent="0.25">
      <c r="G269" s="37"/>
      <c r="H269" s="37"/>
      <c r="I269" s="37"/>
    </row>
    <row r="270" spans="7:9" x14ac:dyDescent="0.25">
      <c r="G270" s="37"/>
      <c r="H270" s="37"/>
      <c r="I270" s="37"/>
    </row>
    <row r="271" spans="7:9" x14ac:dyDescent="0.25">
      <c r="G271" s="37"/>
      <c r="H271" s="37"/>
      <c r="I271" s="37"/>
    </row>
    <row r="272" spans="7:9" x14ac:dyDescent="0.25">
      <c r="G272" s="37"/>
      <c r="H272" s="37"/>
      <c r="I272" s="37"/>
    </row>
    <row r="273" spans="7:9" x14ac:dyDescent="0.25">
      <c r="G273" s="37"/>
      <c r="H273" s="37"/>
      <c r="I273" s="37"/>
    </row>
    <row r="274" spans="7:9" x14ac:dyDescent="0.25">
      <c r="G274" s="37"/>
      <c r="H274" s="37"/>
      <c r="I274" s="37"/>
    </row>
    <row r="275" spans="7:9" x14ac:dyDescent="0.25">
      <c r="G275" s="37"/>
      <c r="H275" s="37"/>
      <c r="I275" s="37"/>
    </row>
    <row r="276" spans="7:9" x14ac:dyDescent="0.25">
      <c r="G276" s="37"/>
      <c r="H276" s="37"/>
      <c r="I276" s="37"/>
    </row>
    <row r="277" spans="7:9" x14ac:dyDescent="0.25">
      <c r="G277" s="37"/>
      <c r="H277" s="37"/>
      <c r="I277" s="37"/>
    </row>
    <row r="278" spans="7:9" x14ac:dyDescent="0.25">
      <c r="G278" s="37"/>
      <c r="H278" s="37"/>
      <c r="I278" s="37"/>
    </row>
    <row r="279" spans="7:9" x14ac:dyDescent="0.25">
      <c r="G279" s="37"/>
      <c r="H279" s="37"/>
      <c r="I279" s="37"/>
    </row>
    <row r="280" spans="7:9" x14ac:dyDescent="0.25">
      <c r="G280" s="37"/>
      <c r="H280" s="37"/>
      <c r="I280" s="37"/>
    </row>
    <row r="281" spans="7:9" x14ac:dyDescent="0.25">
      <c r="G281" s="37"/>
      <c r="H281" s="37"/>
      <c r="I281" s="37"/>
    </row>
    <row r="282" spans="7:9" x14ac:dyDescent="0.25">
      <c r="G282" s="37"/>
      <c r="H282" s="37"/>
      <c r="I282" s="37"/>
    </row>
    <row r="283" spans="7:9" x14ac:dyDescent="0.25">
      <c r="G283" s="37"/>
      <c r="H283" s="37"/>
      <c r="I283" s="37"/>
    </row>
    <row r="284" spans="7:9" x14ac:dyDescent="0.25">
      <c r="G284" s="37"/>
      <c r="H284" s="37"/>
      <c r="I284" s="37"/>
    </row>
    <row r="285" spans="7:9" x14ac:dyDescent="0.25">
      <c r="G285" s="37"/>
      <c r="H285" s="37"/>
      <c r="I285" s="37"/>
    </row>
    <row r="286" spans="7:9" x14ac:dyDescent="0.25">
      <c r="G286" s="37"/>
      <c r="H286" s="37"/>
      <c r="I286" s="37"/>
    </row>
    <row r="287" spans="7:9" x14ac:dyDescent="0.25">
      <c r="G287" s="37"/>
      <c r="H287" s="37"/>
      <c r="I287" s="37"/>
    </row>
    <row r="288" spans="7:9" x14ac:dyDescent="0.25">
      <c r="G288" s="37"/>
      <c r="H288" s="37"/>
      <c r="I288" s="37"/>
    </row>
    <row r="289" spans="7:9" x14ac:dyDescent="0.25">
      <c r="G289" s="37"/>
      <c r="H289" s="37"/>
      <c r="I289" s="37"/>
    </row>
    <row r="290" spans="7:9" x14ac:dyDescent="0.25">
      <c r="G290" s="37"/>
      <c r="H290" s="37"/>
      <c r="I290" s="37"/>
    </row>
    <row r="291" spans="7:9" x14ac:dyDescent="0.25">
      <c r="G291" s="37"/>
      <c r="H291" s="37"/>
      <c r="I291" s="37"/>
    </row>
    <row r="292" spans="7:9" x14ac:dyDescent="0.25">
      <c r="G292" s="37"/>
      <c r="H292" s="37"/>
      <c r="I292" s="37"/>
    </row>
    <row r="293" spans="7:9" x14ac:dyDescent="0.25">
      <c r="G293" s="37"/>
      <c r="H293" s="37"/>
      <c r="I293" s="37"/>
    </row>
    <row r="294" spans="7:9" x14ac:dyDescent="0.25">
      <c r="G294" s="37"/>
      <c r="H294" s="37"/>
      <c r="I294" s="37"/>
    </row>
    <row r="295" spans="7:9" x14ac:dyDescent="0.25">
      <c r="G295" s="37"/>
      <c r="H295" s="37"/>
      <c r="I295" s="37"/>
    </row>
    <row r="296" spans="7:9" x14ac:dyDescent="0.25">
      <c r="G296" s="37"/>
      <c r="H296" s="37"/>
      <c r="I296" s="37"/>
    </row>
    <row r="297" spans="7:9" x14ac:dyDescent="0.25">
      <c r="G297" s="37"/>
      <c r="H297" s="37"/>
      <c r="I297" s="37"/>
    </row>
    <row r="298" spans="7:9" x14ac:dyDescent="0.25">
      <c r="G298" s="37"/>
      <c r="H298" s="37"/>
      <c r="I298" s="37"/>
    </row>
    <row r="299" spans="7:9" x14ac:dyDescent="0.25">
      <c r="G299" s="37"/>
      <c r="H299" s="37"/>
      <c r="I299" s="37"/>
    </row>
    <row r="300" spans="7:9" x14ac:dyDescent="0.25">
      <c r="G300" s="37"/>
      <c r="H300" s="37"/>
      <c r="I300" s="37"/>
    </row>
    <row r="301" spans="7:9" x14ac:dyDescent="0.25">
      <c r="G301" s="37"/>
      <c r="H301" s="37"/>
      <c r="I301" s="37"/>
    </row>
    <row r="302" spans="7:9" x14ac:dyDescent="0.25">
      <c r="G302" s="37"/>
      <c r="H302" s="37"/>
      <c r="I302" s="37"/>
    </row>
    <row r="303" spans="7:9" x14ac:dyDescent="0.25">
      <c r="G303" s="37"/>
      <c r="H303" s="37"/>
      <c r="I303" s="37"/>
    </row>
    <row r="304" spans="7:9" x14ac:dyDescent="0.25">
      <c r="G304" s="37"/>
      <c r="H304" s="37"/>
      <c r="I304" s="37"/>
    </row>
    <row r="305" spans="7:9" x14ac:dyDescent="0.25">
      <c r="G305" s="37"/>
      <c r="H305" s="37"/>
      <c r="I305" s="37"/>
    </row>
    <row r="306" spans="7:9" x14ac:dyDescent="0.25">
      <c r="G306" s="37"/>
      <c r="H306" s="37"/>
      <c r="I306" s="37"/>
    </row>
    <row r="307" spans="7:9" x14ac:dyDescent="0.25">
      <c r="G307" s="37"/>
      <c r="H307" s="37"/>
      <c r="I307" s="37"/>
    </row>
    <row r="308" spans="7:9" x14ac:dyDescent="0.25">
      <c r="G308" s="37"/>
      <c r="H308" s="37"/>
      <c r="I308" s="37"/>
    </row>
    <row r="309" spans="7:9" x14ac:dyDescent="0.25">
      <c r="G309" s="37"/>
      <c r="H309" s="37"/>
      <c r="I309" s="37"/>
    </row>
    <row r="310" spans="7:9" x14ac:dyDescent="0.25">
      <c r="G310" s="37"/>
      <c r="H310" s="37"/>
      <c r="I310" s="37"/>
    </row>
    <row r="311" spans="7:9" x14ac:dyDescent="0.25">
      <c r="G311" s="37"/>
      <c r="H311" s="37"/>
      <c r="I311" s="37"/>
    </row>
    <row r="312" spans="7:9" x14ac:dyDescent="0.25">
      <c r="G312" s="37"/>
      <c r="H312" s="37"/>
      <c r="I312" s="37"/>
    </row>
    <row r="313" spans="7:9" x14ac:dyDescent="0.25">
      <c r="G313" s="37"/>
      <c r="H313" s="37"/>
      <c r="I313" s="37"/>
    </row>
    <row r="314" spans="7:9" x14ac:dyDescent="0.25">
      <c r="G314" s="37"/>
      <c r="H314" s="37"/>
      <c r="I314" s="37"/>
    </row>
    <row r="315" spans="7:9" x14ac:dyDescent="0.25">
      <c r="G315" s="37"/>
      <c r="H315" s="37"/>
      <c r="I315" s="37"/>
    </row>
    <row r="316" spans="7:9" x14ac:dyDescent="0.25">
      <c r="G316" s="37"/>
      <c r="H316" s="37"/>
      <c r="I316" s="37"/>
    </row>
    <row r="317" spans="7:9" x14ac:dyDescent="0.25">
      <c r="G317" s="37"/>
      <c r="H317" s="37"/>
      <c r="I317" s="37"/>
    </row>
    <row r="318" spans="7:9" x14ac:dyDescent="0.25">
      <c r="G318" s="37"/>
      <c r="H318" s="37"/>
      <c r="I318" s="37"/>
    </row>
    <row r="319" spans="7:9" x14ac:dyDescent="0.25">
      <c r="G319" s="37"/>
      <c r="H319" s="37"/>
      <c r="I319" s="37"/>
    </row>
    <row r="320" spans="7:9" x14ac:dyDescent="0.25">
      <c r="G320" s="37"/>
      <c r="H320" s="37"/>
      <c r="I320" s="37"/>
    </row>
    <row r="321" spans="7:9" x14ac:dyDescent="0.25">
      <c r="G321" s="37"/>
      <c r="H321" s="37"/>
      <c r="I321" s="37"/>
    </row>
    <row r="322" spans="7:9" x14ac:dyDescent="0.25">
      <c r="G322" s="37"/>
      <c r="H322" s="37"/>
      <c r="I322" s="37"/>
    </row>
    <row r="323" spans="7:9" x14ac:dyDescent="0.25">
      <c r="G323" s="37"/>
      <c r="H323" s="37"/>
      <c r="I323" s="37"/>
    </row>
    <row r="324" spans="7:9" x14ac:dyDescent="0.25">
      <c r="G324" s="37"/>
      <c r="H324" s="37"/>
      <c r="I324" s="37"/>
    </row>
    <row r="325" spans="7:9" x14ac:dyDescent="0.25">
      <c r="G325" s="37"/>
      <c r="H325" s="37"/>
      <c r="I325" s="37"/>
    </row>
    <row r="326" spans="7:9" x14ac:dyDescent="0.25">
      <c r="G326" s="37"/>
      <c r="H326" s="37"/>
      <c r="I326" s="37"/>
    </row>
    <row r="327" spans="7:9" x14ac:dyDescent="0.25">
      <c r="G327" s="37"/>
      <c r="H327" s="37"/>
      <c r="I327" s="37"/>
    </row>
    <row r="328" spans="7:9" x14ac:dyDescent="0.25">
      <c r="G328" s="37"/>
      <c r="H328" s="37"/>
      <c r="I328" s="37"/>
    </row>
    <row r="329" spans="7:9" x14ac:dyDescent="0.25">
      <c r="G329" s="37"/>
      <c r="H329" s="37"/>
      <c r="I329" s="37"/>
    </row>
    <row r="330" spans="7:9" x14ac:dyDescent="0.25">
      <c r="G330" s="37"/>
      <c r="H330" s="37"/>
      <c r="I330" s="37"/>
    </row>
    <row r="331" spans="7:9" x14ac:dyDescent="0.25">
      <c r="G331" s="37"/>
      <c r="H331" s="37"/>
      <c r="I331" s="37"/>
    </row>
    <row r="332" spans="7:9" x14ac:dyDescent="0.25">
      <c r="G332" s="37"/>
      <c r="H332" s="37"/>
      <c r="I332" s="37"/>
    </row>
    <row r="333" spans="7:9" x14ac:dyDescent="0.25">
      <c r="G333" s="37"/>
      <c r="H333" s="37"/>
      <c r="I333" s="37"/>
    </row>
    <row r="334" spans="7:9" x14ac:dyDescent="0.25">
      <c r="G334" s="37"/>
      <c r="H334" s="37"/>
      <c r="I334" s="37"/>
    </row>
    <row r="335" spans="7:9" x14ac:dyDescent="0.25">
      <c r="G335" s="37"/>
      <c r="H335" s="37"/>
      <c r="I335" s="37"/>
    </row>
    <row r="336" spans="7:9" x14ac:dyDescent="0.25">
      <c r="G336" s="37"/>
      <c r="H336" s="37"/>
      <c r="I336" s="37"/>
    </row>
    <row r="337" spans="7:9" x14ac:dyDescent="0.25">
      <c r="G337" s="37"/>
      <c r="H337" s="37"/>
      <c r="I337" s="37"/>
    </row>
    <row r="338" spans="7:9" x14ac:dyDescent="0.25">
      <c r="G338" s="37"/>
      <c r="H338" s="37"/>
      <c r="I338" s="37"/>
    </row>
    <row r="339" spans="7:9" x14ac:dyDescent="0.25">
      <c r="G339" s="37"/>
      <c r="H339" s="37"/>
      <c r="I339" s="37"/>
    </row>
    <row r="340" spans="7:9" x14ac:dyDescent="0.25">
      <c r="G340" s="37"/>
      <c r="H340" s="37"/>
      <c r="I340" s="37"/>
    </row>
    <row r="341" spans="7:9" x14ac:dyDescent="0.25">
      <c r="G341" s="37"/>
      <c r="H341" s="37"/>
      <c r="I341" s="37"/>
    </row>
    <row r="342" spans="7:9" x14ac:dyDescent="0.25">
      <c r="G342" s="37"/>
      <c r="H342" s="37"/>
      <c r="I342" s="37"/>
    </row>
    <row r="343" spans="7:9" x14ac:dyDescent="0.25">
      <c r="G343" s="37"/>
      <c r="H343" s="37"/>
      <c r="I343" s="37"/>
    </row>
    <row r="344" spans="7:9" x14ac:dyDescent="0.25">
      <c r="G344" s="37"/>
      <c r="H344" s="37"/>
      <c r="I344" s="37"/>
    </row>
    <row r="345" spans="7:9" x14ac:dyDescent="0.25">
      <c r="G345" s="37"/>
      <c r="H345" s="37"/>
      <c r="I345" s="37"/>
    </row>
    <row r="346" spans="7:9" x14ac:dyDescent="0.25">
      <c r="G346" s="37"/>
      <c r="H346" s="37"/>
      <c r="I346" s="37"/>
    </row>
    <row r="347" spans="7:9" x14ac:dyDescent="0.25">
      <c r="G347" s="37"/>
      <c r="H347" s="37"/>
      <c r="I347" s="37"/>
    </row>
    <row r="348" spans="7:9" x14ac:dyDescent="0.25">
      <c r="G348" s="37"/>
      <c r="H348" s="37"/>
      <c r="I348" s="37"/>
    </row>
    <row r="349" spans="7:9" x14ac:dyDescent="0.25">
      <c r="G349" s="37"/>
      <c r="H349" s="37"/>
      <c r="I349" s="37"/>
    </row>
    <row r="350" spans="7:9" x14ac:dyDescent="0.25">
      <c r="G350" s="37"/>
      <c r="H350" s="37"/>
      <c r="I350" s="37"/>
    </row>
    <row r="351" spans="7:9" x14ac:dyDescent="0.25">
      <c r="G351" s="37"/>
      <c r="H351" s="37"/>
      <c r="I351" s="37"/>
    </row>
    <row r="352" spans="7:9" x14ac:dyDescent="0.25">
      <c r="G352" s="37"/>
      <c r="H352" s="37"/>
      <c r="I352" s="37"/>
    </row>
    <row r="353" spans="7:9" x14ac:dyDescent="0.25">
      <c r="G353" s="37"/>
      <c r="H353" s="37"/>
      <c r="I353" s="37"/>
    </row>
    <row r="354" spans="7:9" x14ac:dyDescent="0.25">
      <c r="G354" s="37"/>
      <c r="H354" s="37"/>
      <c r="I354" s="37"/>
    </row>
    <row r="355" spans="7:9" x14ac:dyDescent="0.25">
      <c r="G355" s="37"/>
      <c r="H355" s="37"/>
      <c r="I355" s="37"/>
    </row>
    <row r="356" spans="7:9" x14ac:dyDescent="0.25">
      <c r="G356" s="37"/>
      <c r="H356" s="37"/>
      <c r="I356" s="37"/>
    </row>
    <row r="357" spans="7:9" x14ac:dyDescent="0.25">
      <c r="G357" s="37"/>
      <c r="H357" s="37"/>
      <c r="I357" s="37"/>
    </row>
    <row r="358" spans="7:9" x14ac:dyDescent="0.25">
      <c r="G358" s="37"/>
      <c r="H358" s="37"/>
      <c r="I358" s="37"/>
    </row>
    <row r="359" spans="7:9" x14ac:dyDescent="0.25">
      <c r="G359" s="37"/>
      <c r="H359" s="37"/>
      <c r="I359" s="37"/>
    </row>
    <row r="360" spans="7:9" x14ac:dyDescent="0.25">
      <c r="G360" s="37"/>
      <c r="H360" s="37"/>
      <c r="I360" s="37"/>
    </row>
    <row r="361" spans="7:9" x14ac:dyDescent="0.25">
      <c r="G361" s="37"/>
      <c r="H361" s="37"/>
      <c r="I361" s="37"/>
    </row>
    <row r="362" spans="7:9" x14ac:dyDescent="0.25">
      <c r="G362" s="37"/>
      <c r="H362" s="37"/>
      <c r="I362" s="37"/>
    </row>
    <row r="363" spans="7:9" x14ac:dyDescent="0.25">
      <c r="G363" s="37"/>
      <c r="H363" s="37"/>
      <c r="I363" s="37"/>
    </row>
    <row r="364" spans="7:9" x14ac:dyDescent="0.25">
      <c r="G364" s="37"/>
      <c r="H364" s="37"/>
      <c r="I364" s="37"/>
    </row>
    <row r="365" spans="7:9" x14ac:dyDescent="0.25">
      <c r="G365" s="37"/>
      <c r="H365" s="37"/>
      <c r="I365" s="37"/>
    </row>
    <row r="366" spans="7:9" x14ac:dyDescent="0.25">
      <c r="G366" s="37"/>
      <c r="H366" s="37"/>
      <c r="I366" s="37"/>
    </row>
    <row r="367" spans="7:9" x14ac:dyDescent="0.25">
      <c r="G367" s="37"/>
      <c r="H367" s="37"/>
      <c r="I367" s="37"/>
    </row>
    <row r="368" spans="7:9" x14ac:dyDescent="0.25">
      <c r="G368" s="37"/>
      <c r="H368" s="37"/>
      <c r="I368" s="37"/>
    </row>
    <row r="369" spans="7:9" x14ac:dyDescent="0.25">
      <c r="G369" s="37"/>
      <c r="H369" s="37"/>
      <c r="I369" s="37"/>
    </row>
    <row r="370" spans="7:9" x14ac:dyDescent="0.25">
      <c r="G370" s="37"/>
      <c r="H370" s="37"/>
      <c r="I370" s="37"/>
    </row>
    <row r="371" spans="7:9" x14ac:dyDescent="0.25">
      <c r="G371" s="37"/>
      <c r="H371" s="37"/>
      <c r="I371" s="37"/>
    </row>
    <row r="372" spans="7:9" x14ac:dyDescent="0.25">
      <c r="G372" s="37"/>
      <c r="H372" s="37"/>
      <c r="I372" s="37"/>
    </row>
    <row r="373" spans="7:9" x14ac:dyDescent="0.25">
      <c r="G373" s="37"/>
      <c r="H373" s="37"/>
      <c r="I373" s="37"/>
    </row>
    <row r="374" spans="7:9" x14ac:dyDescent="0.25">
      <c r="G374" s="37"/>
      <c r="H374" s="37"/>
      <c r="I374" s="37"/>
    </row>
    <row r="375" spans="7:9" x14ac:dyDescent="0.25">
      <c r="G375" s="37"/>
      <c r="H375" s="37"/>
      <c r="I375" s="37"/>
    </row>
    <row r="376" spans="7:9" x14ac:dyDescent="0.25">
      <c r="G376" s="37"/>
      <c r="H376" s="37"/>
      <c r="I376" s="37"/>
    </row>
    <row r="377" spans="7:9" x14ac:dyDescent="0.25">
      <c r="G377" s="37"/>
      <c r="H377" s="37"/>
      <c r="I377" s="37"/>
    </row>
    <row r="378" spans="7:9" x14ac:dyDescent="0.25">
      <c r="G378" s="37"/>
      <c r="H378" s="37"/>
      <c r="I378" s="37"/>
    </row>
    <row r="379" spans="7:9" x14ac:dyDescent="0.25">
      <c r="G379" s="37"/>
      <c r="H379" s="37"/>
      <c r="I379" s="37"/>
    </row>
    <row r="380" spans="7:9" x14ac:dyDescent="0.25">
      <c r="G380" s="37"/>
      <c r="H380" s="37"/>
      <c r="I380" s="37"/>
    </row>
    <row r="381" spans="7:9" x14ac:dyDescent="0.25">
      <c r="G381" s="37"/>
      <c r="H381" s="37"/>
      <c r="I381" s="37"/>
    </row>
    <row r="382" spans="7:9" x14ac:dyDescent="0.25">
      <c r="G382" s="37"/>
      <c r="H382" s="37"/>
      <c r="I382" s="37"/>
    </row>
    <row r="383" spans="7:9" x14ac:dyDescent="0.25">
      <c r="G383" s="37"/>
      <c r="H383" s="37"/>
      <c r="I383" s="37"/>
    </row>
    <row r="384" spans="7:9" x14ac:dyDescent="0.25">
      <c r="G384" s="37"/>
      <c r="H384" s="37"/>
      <c r="I384" s="37"/>
    </row>
    <row r="385" spans="7:9" x14ac:dyDescent="0.25">
      <c r="G385" s="37"/>
      <c r="H385" s="37"/>
      <c r="I385" s="37"/>
    </row>
    <row r="386" spans="7:9" x14ac:dyDescent="0.25">
      <c r="G386" s="37"/>
      <c r="H386" s="37"/>
      <c r="I386" s="37"/>
    </row>
    <row r="387" spans="7:9" x14ac:dyDescent="0.25">
      <c r="G387" s="37"/>
      <c r="H387" s="37"/>
      <c r="I387" s="37"/>
    </row>
    <row r="388" spans="7:9" x14ac:dyDescent="0.25">
      <c r="G388" s="37"/>
      <c r="H388" s="37"/>
      <c r="I388" s="37"/>
    </row>
    <row r="389" spans="7:9" x14ac:dyDescent="0.25">
      <c r="G389" s="37"/>
      <c r="H389" s="37"/>
      <c r="I389" s="37"/>
    </row>
    <row r="390" spans="7:9" x14ac:dyDescent="0.25">
      <c r="G390" s="37"/>
      <c r="H390" s="37"/>
      <c r="I390" s="37"/>
    </row>
    <row r="391" spans="7:9" x14ac:dyDescent="0.25">
      <c r="G391" s="37"/>
      <c r="H391" s="37"/>
      <c r="I391" s="37"/>
    </row>
    <row r="392" spans="7:9" x14ac:dyDescent="0.25">
      <c r="G392" s="37"/>
      <c r="H392" s="37"/>
      <c r="I392" s="37"/>
    </row>
    <row r="393" spans="7:9" x14ac:dyDescent="0.25">
      <c r="G393" s="37"/>
      <c r="H393" s="37"/>
      <c r="I393" s="37"/>
    </row>
    <row r="394" spans="7:9" x14ac:dyDescent="0.25">
      <c r="G394" s="37"/>
      <c r="H394" s="37"/>
      <c r="I394" s="37"/>
    </row>
    <row r="395" spans="7:9" x14ac:dyDescent="0.25">
      <c r="G395" s="37"/>
      <c r="H395" s="37"/>
      <c r="I395" s="37"/>
    </row>
    <row r="396" spans="7:9" x14ac:dyDescent="0.25">
      <c r="G396" s="37"/>
      <c r="H396" s="37"/>
      <c r="I396" s="37"/>
    </row>
    <row r="397" spans="7:9" x14ac:dyDescent="0.25">
      <c r="G397" s="37"/>
      <c r="H397" s="37"/>
      <c r="I397" s="37"/>
    </row>
    <row r="398" spans="7:9" x14ac:dyDescent="0.25">
      <c r="G398" s="37"/>
      <c r="H398" s="37"/>
      <c r="I398" s="37"/>
    </row>
    <row r="399" spans="7:9" x14ac:dyDescent="0.25">
      <c r="G399" s="37"/>
      <c r="H399" s="37"/>
      <c r="I399" s="37"/>
    </row>
    <row r="400" spans="7:9" x14ac:dyDescent="0.25">
      <c r="G400" s="37"/>
      <c r="H400" s="37"/>
      <c r="I400" s="37"/>
    </row>
    <row r="401" spans="7:9" x14ac:dyDescent="0.25">
      <c r="G401" s="37"/>
      <c r="H401" s="37"/>
      <c r="I401" s="37"/>
    </row>
    <row r="402" spans="7:9" x14ac:dyDescent="0.25">
      <c r="G402" s="37"/>
      <c r="H402" s="37"/>
      <c r="I402" s="37"/>
    </row>
    <row r="403" spans="7:9" x14ac:dyDescent="0.25">
      <c r="G403" s="37"/>
      <c r="H403" s="37"/>
      <c r="I403" s="37"/>
    </row>
    <row r="404" spans="7:9" x14ac:dyDescent="0.25">
      <c r="G404" s="37"/>
      <c r="H404" s="37"/>
      <c r="I404" s="37"/>
    </row>
    <row r="405" spans="7:9" x14ac:dyDescent="0.25">
      <c r="G405" s="37"/>
      <c r="H405" s="37"/>
      <c r="I405" s="37"/>
    </row>
    <row r="406" spans="7:9" x14ac:dyDescent="0.25">
      <c r="G406" s="37"/>
      <c r="H406" s="37"/>
      <c r="I406" s="37"/>
    </row>
    <row r="407" spans="7:9" x14ac:dyDescent="0.25">
      <c r="G407" s="37"/>
      <c r="H407" s="37"/>
      <c r="I407" s="37"/>
    </row>
    <row r="408" spans="7:9" x14ac:dyDescent="0.25">
      <c r="G408" s="37"/>
      <c r="H408" s="37"/>
      <c r="I408" s="37"/>
    </row>
    <row r="409" spans="7:9" x14ac:dyDescent="0.25">
      <c r="G409" s="37"/>
      <c r="H409" s="37"/>
      <c r="I409" s="37"/>
    </row>
    <row r="410" spans="7:9" x14ac:dyDescent="0.25">
      <c r="G410" s="37"/>
      <c r="H410" s="37"/>
      <c r="I410" s="37"/>
    </row>
    <row r="411" spans="7:9" x14ac:dyDescent="0.25">
      <c r="G411" s="37"/>
      <c r="H411" s="37"/>
      <c r="I411" s="37"/>
    </row>
    <row r="412" spans="7:9" x14ac:dyDescent="0.25">
      <c r="G412" s="37"/>
      <c r="H412" s="37"/>
      <c r="I412" s="37"/>
    </row>
    <row r="413" spans="7:9" x14ac:dyDescent="0.25">
      <c r="G413" s="37"/>
      <c r="H413" s="37"/>
      <c r="I413" s="37"/>
    </row>
    <row r="414" spans="7:9" x14ac:dyDescent="0.25">
      <c r="G414" s="37"/>
      <c r="H414" s="37"/>
      <c r="I414" s="37"/>
    </row>
    <row r="415" spans="7:9" x14ac:dyDescent="0.25">
      <c r="G415" s="37"/>
      <c r="H415" s="37"/>
      <c r="I415" s="37"/>
    </row>
    <row r="416" spans="7:9" x14ac:dyDescent="0.25">
      <c r="G416" s="37"/>
      <c r="H416" s="37"/>
      <c r="I416" s="37"/>
    </row>
    <row r="417" spans="7:9" x14ac:dyDescent="0.25">
      <c r="G417" s="37"/>
      <c r="H417" s="37"/>
      <c r="I417" s="37"/>
    </row>
    <row r="418" spans="7:9" x14ac:dyDescent="0.25">
      <c r="G418" s="37"/>
      <c r="H418" s="37"/>
      <c r="I418" s="37"/>
    </row>
    <row r="419" spans="7:9" x14ac:dyDescent="0.25">
      <c r="G419" s="37"/>
      <c r="H419" s="37"/>
      <c r="I419" s="37"/>
    </row>
    <row r="420" spans="7:9" x14ac:dyDescent="0.25">
      <c r="G420" s="37"/>
      <c r="H420" s="37"/>
      <c r="I420" s="37"/>
    </row>
    <row r="421" spans="7:9" x14ac:dyDescent="0.25">
      <c r="G421" s="37"/>
      <c r="H421" s="37"/>
      <c r="I421" s="37"/>
    </row>
    <row r="422" spans="7:9" x14ac:dyDescent="0.25">
      <c r="G422" s="37"/>
      <c r="H422" s="37"/>
      <c r="I422" s="37"/>
    </row>
    <row r="423" spans="7:9" x14ac:dyDescent="0.25">
      <c r="G423" s="37"/>
      <c r="H423" s="37"/>
      <c r="I423" s="37"/>
    </row>
    <row r="424" spans="7:9" x14ac:dyDescent="0.25">
      <c r="G424" s="37"/>
      <c r="H424" s="37"/>
      <c r="I424" s="37"/>
    </row>
    <row r="425" spans="7:9" x14ac:dyDescent="0.25">
      <c r="G425" s="37"/>
      <c r="H425" s="37"/>
      <c r="I425" s="37"/>
    </row>
    <row r="426" spans="7:9" x14ac:dyDescent="0.25">
      <c r="G426" s="37"/>
      <c r="H426" s="37"/>
      <c r="I426" s="37"/>
    </row>
    <row r="427" spans="7:9" x14ac:dyDescent="0.25">
      <c r="G427" s="37"/>
      <c r="H427" s="37"/>
      <c r="I427" s="37"/>
    </row>
    <row r="428" spans="7:9" x14ac:dyDescent="0.25">
      <c r="G428" s="37"/>
      <c r="H428" s="37"/>
      <c r="I428" s="37"/>
    </row>
    <row r="429" spans="7:9" x14ac:dyDescent="0.25">
      <c r="G429" s="37"/>
      <c r="H429" s="37"/>
      <c r="I429" s="37"/>
    </row>
    <row r="430" spans="7:9" x14ac:dyDescent="0.25">
      <c r="G430" s="37"/>
      <c r="H430" s="37"/>
      <c r="I430" s="37"/>
    </row>
    <row r="431" spans="7:9" x14ac:dyDescent="0.25">
      <c r="G431" s="37"/>
      <c r="H431" s="37"/>
      <c r="I431" s="37"/>
    </row>
    <row r="432" spans="7:9" x14ac:dyDescent="0.25">
      <c r="G432" s="37"/>
      <c r="H432" s="37"/>
      <c r="I432" s="37"/>
    </row>
    <row r="433" spans="7:9" x14ac:dyDescent="0.25">
      <c r="G433" s="37"/>
      <c r="H433" s="37"/>
      <c r="I433" s="37"/>
    </row>
    <row r="434" spans="7:9" x14ac:dyDescent="0.25">
      <c r="G434" s="37"/>
      <c r="H434" s="37"/>
      <c r="I434" s="37"/>
    </row>
    <row r="435" spans="7:9" x14ac:dyDescent="0.25">
      <c r="G435" s="37"/>
      <c r="H435" s="37"/>
      <c r="I435" s="37"/>
    </row>
    <row r="436" spans="7:9" x14ac:dyDescent="0.25">
      <c r="G436" s="37"/>
      <c r="H436" s="37"/>
      <c r="I436" s="37"/>
    </row>
    <row r="437" spans="7:9" x14ac:dyDescent="0.25">
      <c r="G437" s="37"/>
      <c r="H437" s="37"/>
      <c r="I437" s="37"/>
    </row>
    <row r="438" spans="7:9" x14ac:dyDescent="0.25">
      <c r="G438" s="37"/>
      <c r="H438" s="37"/>
      <c r="I438" s="37"/>
    </row>
    <row r="439" spans="7:9" x14ac:dyDescent="0.25">
      <c r="G439" s="37"/>
      <c r="H439" s="37"/>
      <c r="I439" s="37"/>
    </row>
    <row r="440" spans="7:9" x14ac:dyDescent="0.25">
      <c r="G440" s="37"/>
      <c r="H440" s="37"/>
      <c r="I440" s="37"/>
    </row>
    <row r="441" spans="7:9" x14ac:dyDescent="0.25">
      <c r="G441" s="37"/>
      <c r="H441" s="37"/>
      <c r="I441" s="37"/>
    </row>
    <row r="442" spans="7:9" x14ac:dyDescent="0.25">
      <c r="G442" s="37"/>
      <c r="H442" s="37"/>
      <c r="I442" s="37"/>
    </row>
    <row r="443" spans="7:9" x14ac:dyDescent="0.25">
      <c r="G443" s="37"/>
      <c r="H443" s="37"/>
      <c r="I443" s="37"/>
    </row>
    <row r="444" spans="7:9" x14ac:dyDescent="0.25">
      <c r="G444" s="37"/>
      <c r="H444" s="37"/>
      <c r="I444" s="37"/>
    </row>
    <row r="445" spans="7:9" x14ac:dyDescent="0.25">
      <c r="G445" s="37"/>
      <c r="H445" s="37"/>
      <c r="I445" s="37"/>
    </row>
    <row r="446" spans="7:9" x14ac:dyDescent="0.25">
      <c r="G446" s="37"/>
      <c r="H446" s="37"/>
      <c r="I446" s="37"/>
    </row>
    <row r="447" spans="7:9" x14ac:dyDescent="0.25">
      <c r="G447" s="37"/>
      <c r="H447" s="37"/>
      <c r="I447" s="37"/>
    </row>
    <row r="448" spans="7:9" x14ac:dyDescent="0.25">
      <c r="G448" s="37"/>
      <c r="H448" s="37"/>
      <c r="I448" s="37"/>
    </row>
    <row r="449" spans="7:9" x14ac:dyDescent="0.25">
      <c r="G449" s="37"/>
      <c r="H449" s="37"/>
      <c r="I449" s="37"/>
    </row>
    <row r="450" spans="7:9" x14ac:dyDescent="0.25">
      <c r="G450" s="37"/>
      <c r="H450" s="37"/>
      <c r="I450" s="37"/>
    </row>
    <row r="451" spans="7:9" x14ac:dyDescent="0.25">
      <c r="G451" s="37"/>
      <c r="H451" s="37"/>
      <c r="I451" s="37"/>
    </row>
    <row r="452" spans="7:9" x14ac:dyDescent="0.25">
      <c r="G452" s="37"/>
      <c r="H452" s="37"/>
      <c r="I452" s="37"/>
    </row>
    <row r="453" spans="7:9" x14ac:dyDescent="0.25">
      <c r="G453" s="37"/>
      <c r="H453" s="37"/>
      <c r="I453" s="37"/>
    </row>
    <row r="454" spans="7:9" x14ac:dyDescent="0.25">
      <c r="G454" s="37"/>
      <c r="H454" s="37"/>
      <c r="I454" s="37"/>
    </row>
    <row r="455" spans="7:9" x14ac:dyDescent="0.25">
      <c r="G455" s="37"/>
      <c r="H455" s="37"/>
      <c r="I455" s="37"/>
    </row>
    <row r="456" spans="7:9" x14ac:dyDescent="0.25">
      <c r="G456" s="37"/>
      <c r="H456" s="37"/>
      <c r="I456" s="37"/>
    </row>
    <row r="457" spans="7:9" x14ac:dyDescent="0.25">
      <c r="G457" s="37"/>
      <c r="H457" s="37"/>
      <c r="I457" s="37"/>
    </row>
    <row r="458" spans="7:9" x14ac:dyDescent="0.25">
      <c r="G458" s="37"/>
      <c r="H458" s="37"/>
      <c r="I458" s="37"/>
    </row>
    <row r="459" spans="7:9" x14ac:dyDescent="0.25">
      <c r="G459" s="37"/>
      <c r="H459" s="37"/>
      <c r="I459" s="37"/>
    </row>
    <row r="460" spans="7:9" x14ac:dyDescent="0.25">
      <c r="G460" s="37"/>
      <c r="H460" s="37"/>
      <c r="I460" s="37"/>
    </row>
    <row r="461" spans="7:9" x14ac:dyDescent="0.25">
      <c r="G461" s="37"/>
      <c r="H461" s="37"/>
      <c r="I461" s="37"/>
    </row>
    <row r="462" spans="7:9" x14ac:dyDescent="0.25">
      <c r="G462" s="37"/>
      <c r="H462" s="37"/>
      <c r="I462" s="37"/>
    </row>
    <row r="463" spans="7:9" x14ac:dyDescent="0.25">
      <c r="G463" s="37"/>
      <c r="H463" s="37"/>
      <c r="I463" s="37"/>
    </row>
    <row r="464" spans="7:9" x14ac:dyDescent="0.25">
      <c r="G464" s="37"/>
      <c r="H464" s="37"/>
      <c r="I464" s="37"/>
    </row>
    <row r="465" spans="7:9" x14ac:dyDescent="0.25">
      <c r="G465" s="37"/>
      <c r="H465" s="37"/>
      <c r="I465" s="37"/>
    </row>
    <row r="466" spans="7:9" x14ac:dyDescent="0.25">
      <c r="G466" s="37"/>
      <c r="H466" s="37"/>
      <c r="I466" s="37"/>
    </row>
    <row r="467" spans="7:9" x14ac:dyDescent="0.25">
      <c r="G467" s="37"/>
      <c r="H467" s="37"/>
      <c r="I467" s="37"/>
    </row>
    <row r="468" spans="7:9" x14ac:dyDescent="0.25">
      <c r="G468" s="37"/>
      <c r="H468" s="37"/>
      <c r="I468" s="37"/>
    </row>
    <row r="469" spans="7:9" x14ac:dyDescent="0.25">
      <c r="G469" s="37"/>
      <c r="H469" s="37"/>
      <c r="I469" s="37"/>
    </row>
    <row r="470" spans="7:9" x14ac:dyDescent="0.25">
      <c r="G470" s="37"/>
      <c r="H470" s="37"/>
      <c r="I470" s="37"/>
    </row>
    <row r="471" spans="7:9" x14ac:dyDescent="0.25">
      <c r="G471" s="37"/>
      <c r="H471" s="37"/>
      <c r="I471" s="37"/>
    </row>
    <row r="472" spans="7:9" x14ac:dyDescent="0.25">
      <c r="G472" s="37"/>
      <c r="H472" s="37"/>
      <c r="I472" s="37"/>
    </row>
    <row r="473" spans="7:9" x14ac:dyDescent="0.25">
      <c r="G473" s="37"/>
      <c r="H473" s="37"/>
      <c r="I473" s="37"/>
    </row>
    <row r="474" spans="7:9" x14ac:dyDescent="0.25">
      <c r="G474" s="37"/>
      <c r="H474" s="37"/>
      <c r="I474" s="37"/>
    </row>
    <row r="475" spans="7:9" x14ac:dyDescent="0.25">
      <c r="G475" s="37"/>
      <c r="H475" s="37"/>
      <c r="I475" s="37"/>
    </row>
    <row r="476" spans="7:9" x14ac:dyDescent="0.25">
      <c r="G476" s="37"/>
      <c r="H476" s="37"/>
      <c r="I476" s="37"/>
    </row>
    <row r="477" spans="7:9" x14ac:dyDescent="0.25">
      <c r="G477" s="37"/>
      <c r="H477" s="37"/>
      <c r="I477" s="37"/>
    </row>
    <row r="478" spans="7:9" x14ac:dyDescent="0.25">
      <c r="G478" s="37"/>
      <c r="H478" s="37"/>
      <c r="I478" s="37"/>
    </row>
    <row r="479" spans="7:9" x14ac:dyDescent="0.25">
      <c r="G479" s="37"/>
      <c r="H479" s="37"/>
      <c r="I479" s="37"/>
    </row>
    <row r="480" spans="7:9" x14ac:dyDescent="0.25">
      <c r="G480" s="37"/>
      <c r="H480" s="37"/>
      <c r="I480" s="37"/>
    </row>
    <row r="481" spans="7:9" x14ac:dyDescent="0.25">
      <c r="G481" s="37"/>
      <c r="H481" s="37"/>
      <c r="I481" s="37"/>
    </row>
    <row r="482" spans="7:9" x14ac:dyDescent="0.25">
      <c r="G482" s="37"/>
      <c r="H482" s="37"/>
      <c r="I482" s="37"/>
    </row>
    <row r="483" spans="7:9" x14ac:dyDescent="0.25">
      <c r="G483" s="37"/>
      <c r="H483" s="37"/>
      <c r="I483" s="37"/>
    </row>
    <row r="484" spans="7:9" x14ac:dyDescent="0.25">
      <c r="G484" s="37"/>
      <c r="H484" s="37"/>
      <c r="I484" s="37"/>
    </row>
    <row r="485" spans="7:9" x14ac:dyDescent="0.25">
      <c r="G485" s="37"/>
      <c r="H485" s="37"/>
      <c r="I485" s="37"/>
    </row>
    <row r="486" spans="7:9" x14ac:dyDescent="0.25">
      <c r="G486" s="37"/>
      <c r="H486" s="37"/>
      <c r="I486" s="37"/>
    </row>
    <row r="487" spans="7:9" x14ac:dyDescent="0.25">
      <c r="G487" s="37"/>
      <c r="H487" s="37"/>
      <c r="I487" s="37"/>
    </row>
    <row r="488" spans="7:9" x14ac:dyDescent="0.25">
      <c r="G488" s="37"/>
      <c r="H488" s="37"/>
      <c r="I488" s="37"/>
    </row>
    <row r="489" spans="7:9" x14ac:dyDescent="0.25">
      <c r="G489" s="37"/>
      <c r="H489" s="37"/>
      <c r="I489" s="37"/>
    </row>
    <row r="490" spans="7:9" x14ac:dyDescent="0.25">
      <c r="G490" s="37"/>
      <c r="H490" s="37"/>
      <c r="I490" s="37"/>
    </row>
    <row r="491" spans="7:9" x14ac:dyDescent="0.25">
      <c r="G491" s="37"/>
      <c r="H491" s="37"/>
      <c r="I491" s="37"/>
    </row>
    <row r="492" spans="7:9" x14ac:dyDescent="0.25">
      <c r="G492" s="37"/>
      <c r="H492" s="37"/>
      <c r="I492" s="37"/>
    </row>
    <row r="493" spans="7:9" x14ac:dyDescent="0.25">
      <c r="G493" s="37"/>
      <c r="H493" s="37"/>
      <c r="I493" s="37"/>
    </row>
    <row r="494" spans="7:9" x14ac:dyDescent="0.25">
      <c r="G494" s="37"/>
      <c r="H494" s="37"/>
      <c r="I494" s="37"/>
    </row>
    <row r="495" spans="7:9" x14ac:dyDescent="0.25">
      <c r="G495" s="37"/>
      <c r="H495" s="37"/>
      <c r="I495" s="37"/>
    </row>
    <row r="496" spans="7:9" x14ac:dyDescent="0.25">
      <c r="G496" s="37"/>
      <c r="H496" s="37"/>
      <c r="I496" s="37"/>
    </row>
    <row r="497" spans="7:9" x14ac:dyDescent="0.25">
      <c r="G497" s="37"/>
      <c r="H497" s="37"/>
      <c r="I497" s="37"/>
    </row>
    <row r="498" spans="7:9" x14ac:dyDescent="0.25">
      <c r="G498" s="37"/>
      <c r="H498" s="37"/>
      <c r="I498" s="37"/>
    </row>
    <row r="499" spans="7:9" x14ac:dyDescent="0.25">
      <c r="G499" s="37"/>
      <c r="H499" s="37"/>
      <c r="I499" s="37"/>
    </row>
    <row r="500" spans="7:9" x14ac:dyDescent="0.25">
      <c r="G500" s="37"/>
      <c r="H500" s="37"/>
      <c r="I500" s="37"/>
    </row>
    <row r="501" spans="7:9" x14ac:dyDescent="0.25">
      <c r="G501" s="37"/>
      <c r="H501" s="37"/>
      <c r="I501" s="37"/>
    </row>
    <row r="502" spans="7:9" x14ac:dyDescent="0.25">
      <c r="G502" s="37"/>
      <c r="H502" s="37"/>
      <c r="I502" s="37"/>
    </row>
    <row r="503" spans="7:9" x14ac:dyDescent="0.25">
      <c r="G503" s="37"/>
      <c r="H503" s="37"/>
      <c r="I503" s="37"/>
    </row>
    <row r="504" spans="7:9" x14ac:dyDescent="0.25">
      <c r="G504" s="37"/>
      <c r="H504" s="37"/>
      <c r="I504" s="37"/>
    </row>
    <row r="505" spans="7:9" x14ac:dyDescent="0.25">
      <c r="G505" s="37"/>
      <c r="H505" s="37"/>
      <c r="I505" s="37"/>
    </row>
    <row r="506" spans="7:9" x14ac:dyDescent="0.25">
      <c r="G506" s="37"/>
      <c r="H506" s="37"/>
      <c r="I506" s="37"/>
    </row>
    <row r="507" spans="7:9" x14ac:dyDescent="0.25">
      <c r="G507" s="37"/>
      <c r="H507" s="37"/>
      <c r="I507" s="37"/>
    </row>
    <row r="508" spans="7:9" x14ac:dyDescent="0.25">
      <c r="G508" s="37"/>
      <c r="H508" s="37"/>
      <c r="I508" s="37"/>
    </row>
    <row r="509" spans="7:9" x14ac:dyDescent="0.25">
      <c r="G509" s="37"/>
      <c r="H509" s="37"/>
      <c r="I509" s="37"/>
    </row>
    <row r="510" spans="7:9" x14ac:dyDescent="0.25">
      <c r="G510" s="37"/>
      <c r="H510" s="37"/>
      <c r="I510" s="37"/>
    </row>
    <row r="511" spans="7:9" x14ac:dyDescent="0.25">
      <c r="G511" s="37"/>
      <c r="H511" s="37"/>
      <c r="I511" s="37"/>
    </row>
    <row r="512" spans="7:9" x14ac:dyDescent="0.25">
      <c r="G512" s="37"/>
      <c r="H512" s="37"/>
      <c r="I512" s="37"/>
    </row>
    <row r="513" spans="7:9" x14ac:dyDescent="0.25">
      <c r="G513" s="37"/>
      <c r="H513" s="37"/>
      <c r="I513" s="37"/>
    </row>
    <row r="514" spans="7:9" x14ac:dyDescent="0.25">
      <c r="G514" s="37"/>
      <c r="H514" s="37"/>
      <c r="I514" s="37"/>
    </row>
    <row r="515" spans="7:9" x14ac:dyDescent="0.25">
      <c r="G515" s="37"/>
      <c r="H515" s="37"/>
      <c r="I515" s="37"/>
    </row>
    <row r="516" spans="7:9" x14ac:dyDescent="0.25">
      <c r="G516" s="37"/>
      <c r="H516" s="37"/>
      <c r="I516" s="37"/>
    </row>
    <row r="517" spans="7:9" x14ac:dyDescent="0.25">
      <c r="G517" s="37"/>
      <c r="H517" s="37"/>
      <c r="I517" s="37"/>
    </row>
    <row r="518" spans="7:9" x14ac:dyDescent="0.25">
      <c r="G518" s="37"/>
      <c r="H518" s="37"/>
      <c r="I518" s="37"/>
    </row>
    <row r="519" spans="7:9" x14ac:dyDescent="0.25">
      <c r="G519" s="37"/>
      <c r="H519" s="37"/>
      <c r="I519" s="37"/>
    </row>
    <row r="520" spans="7:9" x14ac:dyDescent="0.25">
      <c r="G520" s="37"/>
      <c r="H520" s="37"/>
      <c r="I520" s="37"/>
    </row>
    <row r="521" spans="7:9" x14ac:dyDescent="0.25">
      <c r="G521" s="37"/>
      <c r="H521" s="37"/>
      <c r="I521" s="37"/>
    </row>
    <row r="522" spans="7:9" x14ac:dyDescent="0.25">
      <c r="G522" s="37"/>
      <c r="H522" s="37"/>
      <c r="I522" s="37"/>
    </row>
    <row r="523" spans="7:9" x14ac:dyDescent="0.25">
      <c r="G523" s="37"/>
      <c r="H523" s="37"/>
      <c r="I523" s="37"/>
    </row>
    <row r="524" spans="7:9" x14ac:dyDescent="0.25">
      <c r="G524" s="37"/>
      <c r="H524" s="37"/>
      <c r="I524" s="37"/>
    </row>
    <row r="525" spans="7:9" x14ac:dyDescent="0.25">
      <c r="G525" s="37"/>
      <c r="H525" s="37"/>
      <c r="I525" s="37"/>
    </row>
    <row r="526" spans="7:9" x14ac:dyDescent="0.25">
      <c r="G526" s="37"/>
      <c r="H526" s="37"/>
      <c r="I526" s="37"/>
    </row>
    <row r="527" spans="7:9" x14ac:dyDescent="0.25">
      <c r="G527" s="37"/>
      <c r="H527" s="37"/>
      <c r="I527" s="37"/>
    </row>
    <row r="528" spans="7:9" x14ac:dyDescent="0.25">
      <c r="G528" s="37"/>
      <c r="H528" s="37"/>
      <c r="I528" s="37"/>
    </row>
    <row r="529" spans="7:9" x14ac:dyDescent="0.25">
      <c r="G529" s="37"/>
      <c r="H529" s="37"/>
      <c r="I529" s="37"/>
    </row>
    <row r="530" spans="7:9" x14ac:dyDescent="0.25">
      <c r="G530" s="37"/>
      <c r="H530" s="37"/>
      <c r="I530" s="37"/>
    </row>
    <row r="531" spans="7:9" x14ac:dyDescent="0.25">
      <c r="G531" s="37"/>
      <c r="H531" s="37"/>
      <c r="I531" s="37"/>
    </row>
    <row r="532" spans="7:9" x14ac:dyDescent="0.25">
      <c r="G532" s="37"/>
      <c r="H532" s="37"/>
      <c r="I532" s="37"/>
    </row>
    <row r="533" spans="7:9" x14ac:dyDescent="0.25">
      <c r="G533" s="37"/>
      <c r="H533" s="37"/>
      <c r="I533" s="37"/>
    </row>
    <row r="534" spans="7:9" x14ac:dyDescent="0.25">
      <c r="G534" s="37"/>
      <c r="H534" s="37"/>
      <c r="I534" s="37"/>
    </row>
    <row r="535" spans="7:9" x14ac:dyDescent="0.25">
      <c r="G535" s="37"/>
      <c r="H535" s="37"/>
      <c r="I535" s="37"/>
    </row>
    <row r="536" spans="7:9" x14ac:dyDescent="0.25">
      <c r="G536" s="37"/>
      <c r="H536" s="37"/>
      <c r="I536" s="37"/>
    </row>
    <row r="537" spans="7:9" x14ac:dyDescent="0.25">
      <c r="G537" s="37"/>
      <c r="H537" s="37"/>
      <c r="I537" s="37"/>
    </row>
    <row r="538" spans="7:9" x14ac:dyDescent="0.25">
      <c r="G538" s="37"/>
      <c r="H538" s="37"/>
      <c r="I538" s="37"/>
    </row>
    <row r="539" spans="7:9" x14ac:dyDescent="0.25">
      <c r="G539" s="37"/>
      <c r="H539" s="37"/>
      <c r="I539" s="37"/>
    </row>
    <row r="540" spans="7:9" x14ac:dyDescent="0.25">
      <c r="G540" s="37"/>
      <c r="H540" s="37"/>
      <c r="I540" s="37"/>
    </row>
    <row r="541" spans="7:9" x14ac:dyDescent="0.25">
      <c r="G541" s="37"/>
      <c r="H541" s="37"/>
      <c r="I541" s="37"/>
    </row>
    <row r="542" spans="7:9" x14ac:dyDescent="0.25">
      <c r="G542" s="37"/>
      <c r="H542" s="37"/>
      <c r="I542" s="37"/>
    </row>
    <row r="543" spans="7:9" x14ac:dyDescent="0.25">
      <c r="G543" s="37"/>
      <c r="H543" s="37"/>
      <c r="I543" s="37"/>
    </row>
    <row r="544" spans="7:9" x14ac:dyDescent="0.25">
      <c r="G544" s="37"/>
      <c r="H544" s="37"/>
      <c r="I544" s="37"/>
    </row>
    <row r="545" spans="7:9" x14ac:dyDescent="0.25">
      <c r="G545" s="37"/>
      <c r="H545" s="37"/>
      <c r="I545" s="37"/>
    </row>
    <row r="546" spans="7:9" x14ac:dyDescent="0.25">
      <c r="G546" s="37"/>
      <c r="H546" s="37"/>
      <c r="I546" s="37"/>
    </row>
    <row r="547" spans="7:9" x14ac:dyDescent="0.25">
      <c r="G547" s="37"/>
      <c r="H547" s="37"/>
      <c r="I547" s="37"/>
    </row>
    <row r="548" spans="7:9" x14ac:dyDescent="0.25">
      <c r="G548" s="37"/>
      <c r="H548" s="37"/>
      <c r="I548" s="37"/>
    </row>
    <row r="549" spans="7:9" x14ac:dyDescent="0.25">
      <c r="G549" s="37"/>
      <c r="H549" s="37"/>
      <c r="I549" s="37"/>
    </row>
    <row r="550" spans="7:9" x14ac:dyDescent="0.25">
      <c r="G550" s="37"/>
      <c r="H550" s="37"/>
      <c r="I550" s="37"/>
    </row>
    <row r="551" spans="7:9" x14ac:dyDescent="0.25">
      <c r="G551" s="37"/>
      <c r="H551" s="37"/>
      <c r="I551" s="37"/>
    </row>
    <row r="552" spans="7:9" x14ac:dyDescent="0.25">
      <c r="G552" s="37"/>
      <c r="H552" s="37"/>
      <c r="I552" s="37"/>
    </row>
    <row r="553" spans="7:9" x14ac:dyDescent="0.25">
      <c r="G553" s="37"/>
      <c r="H553" s="37"/>
      <c r="I553" s="37"/>
    </row>
    <row r="554" spans="7:9" x14ac:dyDescent="0.25">
      <c r="G554" s="37"/>
      <c r="H554" s="37"/>
      <c r="I554" s="37"/>
    </row>
    <row r="555" spans="7:9" x14ac:dyDescent="0.25">
      <c r="G555" s="37"/>
      <c r="H555" s="37"/>
      <c r="I555" s="37"/>
    </row>
    <row r="556" spans="7:9" x14ac:dyDescent="0.25">
      <c r="G556" s="37"/>
      <c r="H556" s="37"/>
      <c r="I556" s="37"/>
    </row>
    <row r="557" spans="7:9" x14ac:dyDescent="0.25">
      <c r="G557" s="37"/>
      <c r="H557" s="37"/>
      <c r="I557" s="37"/>
    </row>
    <row r="558" spans="7:9" x14ac:dyDescent="0.25">
      <c r="G558" s="37"/>
      <c r="H558" s="37"/>
      <c r="I558" s="37"/>
    </row>
    <row r="559" spans="7:9" x14ac:dyDescent="0.25">
      <c r="G559" s="37"/>
      <c r="H559" s="37"/>
      <c r="I559" s="37"/>
    </row>
    <row r="560" spans="7:9" x14ac:dyDescent="0.25">
      <c r="G560" s="37"/>
      <c r="H560" s="37"/>
      <c r="I560" s="37"/>
    </row>
    <row r="561" spans="7:9" x14ac:dyDescent="0.25">
      <c r="G561" s="37"/>
      <c r="H561" s="37"/>
      <c r="I561" s="37"/>
    </row>
    <row r="562" spans="7:9" x14ac:dyDescent="0.25">
      <c r="G562" s="37"/>
      <c r="H562" s="37"/>
      <c r="I562" s="37"/>
    </row>
    <row r="563" spans="7:9" x14ac:dyDescent="0.25">
      <c r="G563" s="37"/>
      <c r="H563" s="37"/>
      <c r="I563" s="37"/>
    </row>
    <row r="564" spans="7:9" x14ac:dyDescent="0.25">
      <c r="G564" s="37"/>
      <c r="H564" s="37"/>
      <c r="I564" s="37"/>
    </row>
    <row r="565" spans="7:9" x14ac:dyDescent="0.25">
      <c r="G565" s="37"/>
      <c r="H565" s="37"/>
      <c r="I565" s="37"/>
    </row>
    <row r="566" spans="7:9" x14ac:dyDescent="0.25">
      <c r="G566" s="37"/>
      <c r="H566" s="37"/>
      <c r="I566" s="37"/>
    </row>
    <row r="567" spans="7:9" x14ac:dyDescent="0.25">
      <c r="G567" s="37"/>
      <c r="H567" s="37"/>
      <c r="I567" s="37"/>
    </row>
    <row r="568" spans="7:9" x14ac:dyDescent="0.25">
      <c r="G568" s="37"/>
      <c r="H568" s="37"/>
      <c r="I568" s="37"/>
    </row>
    <row r="569" spans="7:9" x14ac:dyDescent="0.25">
      <c r="G569" s="37"/>
      <c r="H569" s="37"/>
      <c r="I569" s="37"/>
    </row>
    <row r="570" spans="7:9" x14ac:dyDescent="0.25">
      <c r="G570" s="37"/>
      <c r="H570" s="37"/>
      <c r="I570" s="37"/>
    </row>
    <row r="571" spans="7:9" x14ac:dyDescent="0.25">
      <c r="G571" s="37"/>
      <c r="H571" s="37"/>
      <c r="I571" s="37"/>
    </row>
    <row r="572" spans="7:9" x14ac:dyDescent="0.25">
      <c r="G572" s="37"/>
      <c r="H572" s="37"/>
      <c r="I572" s="37"/>
    </row>
    <row r="573" spans="7:9" x14ac:dyDescent="0.25">
      <c r="G573" s="37"/>
      <c r="H573" s="37"/>
      <c r="I573" s="37"/>
    </row>
    <row r="574" spans="7:9" x14ac:dyDescent="0.25">
      <c r="G574" s="37"/>
      <c r="H574" s="37"/>
      <c r="I574" s="37"/>
    </row>
    <row r="575" spans="7:9" x14ac:dyDescent="0.25">
      <c r="G575" s="37"/>
      <c r="H575" s="37"/>
      <c r="I575" s="37"/>
    </row>
    <row r="576" spans="7:9" x14ac:dyDescent="0.25">
      <c r="G576" s="37"/>
      <c r="H576" s="37"/>
      <c r="I576" s="37"/>
    </row>
    <row r="577" spans="7:9" x14ac:dyDescent="0.25">
      <c r="G577" s="37"/>
      <c r="H577" s="37"/>
      <c r="I577" s="37"/>
    </row>
    <row r="578" spans="7:9" x14ac:dyDescent="0.25">
      <c r="G578" s="37"/>
      <c r="H578" s="37"/>
      <c r="I578" s="37"/>
    </row>
    <row r="579" spans="7:9" x14ac:dyDescent="0.25">
      <c r="G579" s="37"/>
      <c r="H579" s="37"/>
      <c r="I579" s="37"/>
    </row>
    <row r="580" spans="7:9" x14ac:dyDescent="0.25">
      <c r="G580" s="37"/>
      <c r="H580" s="37"/>
      <c r="I580" s="37"/>
    </row>
    <row r="581" spans="7:9" x14ac:dyDescent="0.25">
      <c r="G581" s="37"/>
      <c r="H581" s="37"/>
      <c r="I581" s="37"/>
    </row>
    <row r="582" spans="7:9" x14ac:dyDescent="0.25">
      <c r="G582" s="37"/>
      <c r="H582" s="37"/>
      <c r="I582" s="37"/>
    </row>
    <row r="583" spans="7:9" x14ac:dyDescent="0.25">
      <c r="G583" s="37"/>
      <c r="H583" s="37"/>
      <c r="I583" s="37"/>
    </row>
    <row r="584" spans="7:9" x14ac:dyDescent="0.25">
      <c r="G584" s="37"/>
      <c r="H584" s="37"/>
      <c r="I584" s="37"/>
    </row>
    <row r="585" spans="7:9" x14ac:dyDescent="0.25">
      <c r="G585" s="37"/>
      <c r="H585" s="37"/>
      <c r="I585" s="37"/>
    </row>
    <row r="586" spans="7:9" x14ac:dyDescent="0.25">
      <c r="G586" s="37"/>
      <c r="H586" s="37"/>
      <c r="I586" s="37"/>
    </row>
    <row r="587" spans="7:9" x14ac:dyDescent="0.25">
      <c r="G587" s="37"/>
      <c r="H587" s="37"/>
      <c r="I587" s="37"/>
    </row>
    <row r="588" spans="7:9" x14ac:dyDescent="0.25">
      <c r="G588" s="37"/>
      <c r="H588" s="37"/>
      <c r="I588" s="37"/>
    </row>
    <row r="589" spans="7:9" x14ac:dyDescent="0.25">
      <c r="G589" s="37"/>
      <c r="H589" s="37"/>
      <c r="I589" s="37"/>
    </row>
    <row r="590" spans="7:9" x14ac:dyDescent="0.25">
      <c r="G590" s="37"/>
      <c r="H590" s="37"/>
      <c r="I590" s="37"/>
    </row>
    <row r="591" spans="7:9" x14ac:dyDescent="0.25">
      <c r="G591" s="37"/>
      <c r="H591" s="37"/>
      <c r="I591" s="37"/>
    </row>
    <row r="592" spans="7:9" x14ac:dyDescent="0.25">
      <c r="G592" s="37"/>
      <c r="H592" s="37"/>
      <c r="I592" s="37"/>
    </row>
    <row r="593" spans="7:9" x14ac:dyDescent="0.25">
      <c r="G593" s="37"/>
      <c r="H593" s="37"/>
      <c r="I593" s="37"/>
    </row>
    <row r="594" spans="7:9" x14ac:dyDescent="0.25">
      <c r="G594" s="37"/>
      <c r="H594" s="37"/>
      <c r="I594" s="37"/>
    </row>
    <row r="595" spans="7:9" x14ac:dyDescent="0.25">
      <c r="G595" s="37"/>
      <c r="H595" s="37"/>
      <c r="I595" s="37"/>
    </row>
    <row r="596" spans="7:9" x14ac:dyDescent="0.25">
      <c r="G596" s="37"/>
      <c r="H596" s="37"/>
      <c r="I596" s="37"/>
    </row>
    <row r="597" spans="7:9" x14ac:dyDescent="0.25">
      <c r="G597" s="37"/>
      <c r="H597" s="37"/>
      <c r="I597" s="37"/>
    </row>
    <row r="598" spans="7:9" x14ac:dyDescent="0.25">
      <c r="G598" s="37"/>
      <c r="H598" s="37"/>
      <c r="I598" s="37"/>
    </row>
    <row r="599" spans="7:9" x14ac:dyDescent="0.25">
      <c r="G599" s="37"/>
      <c r="H599" s="37"/>
      <c r="I599" s="37"/>
    </row>
    <row r="600" spans="7:9" x14ac:dyDescent="0.25">
      <c r="G600" s="37"/>
      <c r="H600" s="37"/>
      <c r="I600" s="37"/>
    </row>
    <row r="601" spans="7:9" x14ac:dyDescent="0.25">
      <c r="G601" s="37"/>
      <c r="H601" s="37"/>
      <c r="I601" s="37"/>
    </row>
    <row r="602" spans="7:9" x14ac:dyDescent="0.25">
      <c r="G602" s="37"/>
      <c r="H602" s="37"/>
      <c r="I602" s="37"/>
    </row>
    <row r="603" spans="7:9" x14ac:dyDescent="0.25">
      <c r="G603" s="37"/>
      <c r="H603" s="37"/>
      <c r="I603" s="37"/>
    </row>
    <row r="604" spans="7:9" x14ac:dyDescent="0.25">
      <c r="G604" s="37"/>
      <c r="H604" s="37"/>
      <c r="I604" s="37"/>
    </row>
    <row r="605" spans="7:9" x14ac:dyDescent="0.25">
      <c r="G605" s="37"/>
      <c r="H605" s="37"/>
      <c r="I605" s="37"/>
    </row>
    <row r="606" spans="7:9" x14ac:dyDescent="0.25">
      <c r="G606" s="37"/>
      <c r="H606" s="37"/>
      <c r="I606" s="37"/>
    </row>
    <row r="607" spans="7:9" x14ac:dyDescent="0.25">
      <c r="G607" s="37"/>
      <c r="H607" s="37"/>
      <c r="I607" s="37"/>
    </row>
    <row r="608" spans="7:9" x14ac:dyDescent="0.25">
      <c r="G608" s="37"/>
      <c r="H608" s="37"/>
      <c r="I608" s="37"/>
    </row>
    <row r="609" spans="7:9" x14ac:dyDescent="0.25">
      <c r="G609" s="37"/>
      <c r="H609" s="37"/>
      <c r="I609" s="37"/>
    </row>
    <row r="610" spans="7:9" x14ac:dyDescent="0.25">
      <c r="G610" s="37"/>
      <c r="H610" s="37"/>
      <c r="I610" s="37"/>
    </row>
    <row r="611" spans="7:9" x14ac:dyDescent="0.25">
      <c r="G611" s="37"/>
      <c r="H611" s="37"/>
      <c r="I611" s="37"/>
    </row>
    <row r="612" spans="7:9" x14ac:dyDescent="0.25">
      <c r="G612" s="37"/>
      <c r="H612" s="37"/>
      <c r="I612" s="37"/>
    </row>
    <row r="613" spans="7:9" x14ac:dyDescent="0.25">
      <c r="G613" s="37"/>
      <c r="H613" s="37"/>
      <c r="I613" s="37"/>
    </row>
    <row r="614" spans="7:9" x14ac:dyDescent="0.25">
      <c r="G614" s="37"/>
      <c r="H614" s="37"/>
      <c r="I614" s="37"/>
    </row>
    <row r="615" spans="7:9" x14ac:dyDescent="0.25">
      <c r="G615" s="37"/>
      <c r="H615" s="37"/>
      <c r="I615" s="37"/>
    </row>
    <row r="616" spans="7:9" x14ac:dyDescent="0.25">
      <c r="G616" s="37"/>
      <c r="H616" s="37"/>
      <c r="I616" s="37"/>
    </row>
    <row r="617" spans="7:9" x14ac:dyDescent="0.25">
      <c r="G617" s="37"/>
      <c r="H617" s="37"/>
      <c r="I617" s="37"/>
    </row>
    <row r="618" spans="7:9" x14ac:dyDescent="0.25">
      <c r="G618" s="37"/>
      <c r="H618" s="37"/>
      <c r="I618" s="37"/>
    </row>
    <row r="619" spans="7:9" x14ac:dyDescent="0.25">
      <c r="G619" s="37"/>
      <c r="H619" s="37"/>
      <c r="I619" s="37"/>
    </row>
    <row r="620" spans="7:9" x14ac:dyDescent="0.25">
      <c r="G620" s="37"/>
      <c r="H620" s="37"/>
      <c r="I620" s="37"/>
    </row>
    <row r="621" spans="7:9" x14ac:dyDescent="0.25">
      <c r="G621" s="37"/>
      <c r="H621" s="37"/>
      <c r="I621" s="37"/>
    </row>
    <row r="622" spans="7:9" x14ac:dyDescent="0.25">
      <c r="G622" s="37"/>
      <c r="H622" s="37"/>
      <c r="I622" s="37"/>
    </row>
    <row r="623" spans="7:9" x14ac:dyDescent="0.25">
      <c r="G623" s="37"/>
      <c r="H623" s="37"/>
      <c r="I623" s="37"/>
    </row>
    <row r="624" spans="7:9" x14ac:dyDescent="0.25">
      <c r="G624" s="37"/>
      <c r="H624" s="37"/>
      <c r="I624" s="37"/>
    </row>
    <row r="625" spans="7:9" x14ac:dyDescent="0.25">
      <c r="G625" s="37"/>
      <c r="H625" s="37"/>
      <c r="I625" s="37"/>
    </row>
    <row r="626" spans="7:9" x14ac:dyDescent="0.25">
      <c r="G626" s="37"/>
      <c r="H626" s="37"/>
      <c r="I626" s="37"/>
    </row>
    <row r="627" spans="7:9" x14ac:dyDescent="0.25">
      <c r="G627" s="37"/>
      <c r="H627" s="37"/>
      <c r="I627" s="37"/>
    </row>
    <row r="628" spans="7:9" x14ac:dyDescent="0.25">
      <c r="G628" s="37"/>
      <c r="H628" s="37"/>
      <c r="I628" s="37"/>
    </row>
    <row r="629" spans="7:9" x14ac:dyDescent="0.25">
      <c r="G629" s="37"/>
      <c r="H629" s="37"/>
      <c r="I629" s="37"/>
    </row>
    <row r="630" spans="7:9" x14ac:dyDescent="0.25">
      <c r="G630" s="37"/>
      <c r="H630" s="37"/>
      <c r="I630" s="37"/>
    </row>
    <row r="631" spans="7:9" x14ac:dyDescent="0.25">
      <c r="G631" s="37"/>
      <c r="H631" s="37"/>
      <c r="I631" s="37"/>
    </row>
    <row r="632" spans="7:9" x14ac:dyDescent="0.25">
      <c r="G632" s="37"/>
      <c r="H632" s="37"/>
      <c r="I632" s="37"/>
    </row>
    <row r="633" spans="7:9" x14ac:dyDescent="0.25">
      <c r="G633" s="37"/>
      <c r="H633" s="37"/>
      <c r="I633" s="37"/>
    </row>
    <row r="634" spans="7:9" x14ac:dyDescent="0.25">
      <c r="G634" s="37"/>
      <c r="H634" s="37"/>
      <c r="I634" s="37"/>
    </row>
    <row r="635" spans="7:9" x14ac:dyDescent="0.25">
      <c r="G635" s="37"/>
      <c r="H635" s="37"/>
      <c r="I635" s="37"/>
    </row>
    <row r="636" spans="7:9" x14ac:dyDescent="0.25">
      <c r="G636" s="37"/>
      <c r="H636" s="37"/>
      <c r="I636" s="37"/>
    </row>
    <row r="637" spans="7:9" x14ac:dyDescent="0.25">
      <c r="G637" s="37"/>
      <c r="H637" s="37"/>
      <c r="I637" s="37"/>
    </row>
    <row r="638" spans="7:9" x14ac:dyDescent="0.25">
      <c r="G638" s="37"/>
      <c r="H638" s="37"/>
      <c r="I638" s="37"/>
    </row>
    <row r="639" spans="7:9" x14ac:dyDescent="0.25">
      <c r="G639" s="37"/>
      <c r="H639" s="37"/>
      <c r="I639" s="37"/>
    </row>
    <row r="640" spans="7:9" x14ac:dyDescent="0.25">
      <c r="G640" s="37"/>
      <c r="H640" s="37"/>
      <c r="I640" s="37"/>
    </row>
    <row r="641" spans="7:9" x14ac:dyDescent="0.25">
      <c r="G641" s="37"/>
      <c r="H641" s="37"/>
      <c r="I641" s="37"/>
    </row>
    <row r="642" spans="7:9" x14ac:dyDescent="0.25">
      <c r="G642" s="37"/>
      <c r="H642" s="37"/>
      <c r="I642" s="37"/>
    </row>
    <row r="643" spans="7:9" x14ac:dyDescent="0.25">
      <c r="G643" s="37"/>
      <c r="H643" s="37"/>
      <c r="I643" s="37"/>
    </row>
    <row r="644" spans="7:9" x14ac:dyDescent="0.25">
      <c r="G644" s="37"/>
      <c r="H644" s="37"/>
      <c r="I644" s="37"/>
    </row>
    <row r="645" spans="7:9" x14ac:dyDescent="0.25">
      <c r="G645" s="37"/>
      <c r="H645" s="37"/>
      <c r="I645" s="37"/>
    </row>
    <row r="646" spans="7:9" x14ac:dyDescent="0.25">
      <c r="G646" s="37"/>
      <c r="H646" s="37"/>
      <c r="I646" s="37"/>
    </row>
    <row r="647" spans="7:9" x14ac:dyDescent="0.25">
      <c r="G647" s="37"/>
      <c r="H647" s="37"/>
      <c r="I647" s="37"/>
    </row>
    <row r="648" spans="7:9" x14ac:dyDescent="0.25">
      <c r="G648" s="37"/>
      <c r="H648" s="37"/>
      <c r="I648" s="37"/>
    </row>
    <row r="649" spans="7:9" x14ac:dyDescent="0.25">
      <c r="G649" s="37"/>
      <c r="H649" s="37"/>
      <c r="I649" s="37"/>
    </row>
    <row r="650" spans="7:9" x14ac:dyDescent="0.25">
      <c r="G650" s="37"/>
      <c r="H650" s="37"/>
      <c r="I650" s="37"/>
    </row>
    <row r="651" spans="7:9" x14ac:dyDescent="0.25">
      <c r="G651" s="37"/>
      <c r="H651" s="37"/>
      <c r="I651" s="37"/>
    </row>
    <row r="652" spans="7:9" x14ac:dyDescent="0.25">
      <c r="G652" s="37"/>
      <c r="H652" s="37"/>
      <c r="I652" s="37"/>
    </row>
    <row r="653" spans="7:9" x14ac:dyDescent="0.25">
      <c r="G653" s="37"/>
      <c r="H653" s="37"/>
      <c r="I653" s="37"/>
    </row>
    <row r="654" spans="7:9" x14ac:dyDescent="0.25">
      <c r="G654" s="37"/>
      <c r="H654" s="37"/>
      <c r="I654" s="37"/>
    </row>
    <row r="655" spans="7:9" x14ac:dyDescent="0.25">
      <c r="G655" s="37"/>
      <c r="H655" s="37"/>
      <c r="I655" s="37"/>
    </row>
    <row r="656" spans="7:9" x14ac:dyDescent="0.25">
      <c r="G656" s="37"/>
      <c r="H656" s="37"/>
      <c r="I656" s="37"/>
    </row>
    <row r="657" spans="7:9" x14ac:dyDescent="0.25">
      <c r="G657" s="37"/>
      <c r="H657" s="37"/>
      <c r="I657" s="37"/>
    </row>
    <row r="658" spans="7:9" x14ac:dyDescent="0.25">
      <c r="G658" s="37"/>
      <c r="H658" s="37"/>
      <c r="I658" s="37"/>
    </row>
    <row r="659" spans="7:9" x14ac:dyDescent="0.25">
      <c r="G659" s="37"/>
      <c r="H659" s="37"/>
      <c r="I659" s="37"/>
    </row>
    <row r="660" spans="7:9" x14ac:dyDescent="0.25">
      <c r="G660" s="37"/>
      <c r="H660" s="37"/>
      <c r="I660" s="37"/>
    </row>
    <row r="661" spans="7:9" x14ac:dyDescent="0.25">
      <c r="G661" s="37"/>
      <c r="H661" s="37"/>
      <c r="I661" s="37"/>
    </row>
    <row r="662" spans="7:9" x14ac:dyDescent="0.25">
      <c r="G662" s="37"/>
      <c r="H662" s="37"/>
      <c r="I662" s="37"/>
    </row>
    <row r="663" spans="7:9" x14ac:dyDescent="0.25">
      <c r="G663" s="37"/>
      <c r="H663" s="37"/>
      <c r="I663" s="37"/>
    </row>
    <row r="664" spans="7:9" x14ac:dyDescent="0.25">
      <c r="G664" s="37"/>
      <c r="H664" s="37"/>
      <c r="I664" s="37"/>
    </row>
    <row r="665" spans="7:9" x14ac:dyDescent="0.25">
      <c r="G665" s="37"/>
      <c r="H665" s="37"/>
      <c r="I665" s="37"/>
    </row>
    <row r="666" spans="7:9" x14ac:dyDescent="0.25">
      <c r="G666" s="37"/>
      <c r="H666" s="37"/>
      <c r="I666" s="37"/>
    </row>
    <row r="667" spans="7:9" x14ac:dyDescent="0.25">
      <c r="G667" s="37"/>
      <c r="H667" s="37"/>
      <c r="I667" s="37"/>
    </row>
    <row r="668" spans="7:9" x14ac:dyDescent="0.25">
      <c r="G668" s="37"/>
      <c r="H668" s="37"/>
      <c r="I668" s="37"/>
    </row>
    <row r="669" spans="7:9" x14ac:dyDescent="0.25">
      <c r="G669" s="37"/>
      <c r="H669" s="37"/>
      <c r="I669" s="37"/>
    </row>
    <row r="670" spans="7:9" x14ac:dyDescent="0.25">
      <c r="G670" s="37"/>
      <c r="H670" s="37"/>
      <c r="I670" s="37"/>
    </row>
    <row r="671" spans="7:9" x14ac:dyDescent="0.25">
      <c r="G671" s="37"/>
      <c r="H671" s="37"/>
      <c r="I671" s="37"/>
    </row>
    <row r="672" spans="7:9" x14ac:dyDescent="0.25">
      <c r="G672" s="37"/>
      <c r="H672" s="37"/>
      <c r="I672" s="37"/>
    </row>
    <row r="673" spans="7:9" x14ac:dyDescent="0.25">
      <c r="G673" s="37"/>
      <c r="H673" s="37"/>
      <c r="I673" s="37"/>
    </row>
    <row r="674" spans="7:9" x14ac:dyDescent="0.25">
      <c r="G674" s="37"/>
      <c r="H674" s="37"/>
      <c r="I674" s="37"/>
    </row>
    <row r="675" spans="7:9" x14ac:dyDescent="0.25">
      <c r="G675" s="37"/>
      <c r="H675" s="37"/>
      <c r="I675" s="37"/>
    </row>
    <row r="676" spans="7:9" x14ac:dyDescent="0.25">
      <c r="G676" s="37"/>
      <c r="H676" s="37"/>
      <c r="I676" s="37"/>
    </row>
    <row r="677" spans="7:9" x14ac:dyDescent="0.25">
      <c r="G677" s="37"/>
      <c r="H677" s="37"/>
      <c r="I677" s="37"/>
    </row>
    <row r="678" spans="7:9" x14ac:dyDescent="0.25">
      <c r="G678" s="37"/>
      <c r="H678" s="37"/>
      <c r="I678" s="37"/>
    </row>
    <row r="679" spans="7:9" x14ac:dyDescent="0.25">
      <c r="G679" s="37"/>
      <c r="H679" s="37"/>
      <c r="I679" s="37"/>
    </row>
    <row r="680" spans="7:9" x14ac:dyDescent="0.25">
      <c r="G680" s="37"/>
      <c r="H680" s="37"/>
      <c r="I680" s="37"/>
    </row>
    <row r="681" spans="7:9" x14ac:dyDescent="0.25">
      <c r="G681" s="37"/>
      <c r="H681" s="37"/>
      <c r="I681" s="37"/>
    </row>
    <row r="682" spans="7:9" x14ac:dyDescent="0.25">
      <c r="G682" s="37"/>
      <c r="H682" s="37"/>
      <c r="I682" s="37"/>
    </row>
    <row r="683" spans="7:9" x14ac:dyDescent="0.25">
      <c r="G683" s="37"/>
      <c r="H683" s="37"/>
      <c r="I683" s="37"/>
    </row>
    <row r="684" spans="7:9" x14ac:dyDescent="0.25">
      <c r="G684" s="37"/>
      <c r="H684" s="37"/>
      <c r="I684" s="37"/>
    </row>
    <row r="685" spans="7:9" x14ac:dyDescent="0.25">
      <c r="G685" s="37"/>
      <c r="H685" s="37"/>
      <c r="I685" s="37"/>
    </row>
    <row r="686" spans="7:9" x14ac:dyDescent="0.25">
      <c r="G686" s="37"/>
      <c r="H686" s="37"/>
      <c r="I686" s="37"/>
    </row>
    <row r="687" spans="7:9" x14ac:dyDescent="0.25">
      <c r="G687" s="37"/>
      <c r="H687" s="37"/>
      <c r="I687" s="37"/>
    </row>
    <row r="688" spans="7:9" x14ac:dyDescent="0.25">
      <c r="G688" s="37"/>
      <c r="H688" s="37"/>
      <c r="I688" s="37"/>
    </row>
    <row r="689" spans="7:9" x14ac:dyDescent="0.25">
      <c r="G689" s="37"/>
      <c r="H689" s="37"/>
      <c r="I689" s="37"/>
    </row>
    <row r="690" spans="7:9" x14ac:dyDescent="0.25">
      <c r="G690" s="37"/>
      <c r="H690" s="37"/>
      <c r="I690" s="37"/>
    </row>
    <row r="691" spans="7:9" x14ac:dyDescent="0.25">
      <c r="G691" s="37"/>
      <c r="H691" s="37"/>
      <c r="I691" s="37"/>
    </row>
    <row r="692" spans="7:9" x14ac:dyDescent="0.25">
      <c r="G692" s="37"/>
      <c r="H692" s="37"/>
      <c r="I692" s="37"/>
    </row>
    <row r="693" spans="7:9" x14ac:dyDescent="0.25">
      <c r="G693" s="37"/>
      <c r="H693" s="37"/>
      <c r="I693" s="37"/>
    </row>
    <row r="694" spans="7:9" x14ac:dyDescent="0.25">
      <c r="G694" s="37"/>
      <c r="H694" s="37"/>
      <c r="I694" s="37"/>
    </row>
    <row r="695" spans="7:9" x14ac:dyDescent="0.25">
      <c r="G695" s="37"/>
      <c r="H695" s="37"/>
      <c r="I695" s="37"/>
    </row>
    <row r="696" spans="7:9" x14ac:dyDescent="0.25">
      <c r="G696" s="37"/>
      <c r="H696" s="37"/>
      <c r="I696" s="37"/>
    </row>
    <row r="697" spans="7:9" x14ac:dyDescent="0.25">
      <c r="G697" s="37"/>
      <c r="H697" s="37"/>
      <c r="I697" s="37"/>
    </row>
    <row r="698" spans="7:9" x14ac:dyDescent="0.25">
      <c r="G698" s="37"/>
      <c r="H698" s="37"/>
      <c r="I698" s="37"/>
    </row>
    <row r="699" spans="7:9" x14ac:dyDescent="0.25">
      <c r="G699" s="37"/>
      <c r="H699" s="37"/>
      <c r="I699" s="37"/>
    </row>
    <row r="700" spans="7:9" x14ac:dyDescent="0.25">
      <c r="G700" s="37"/>
      <c r="H700" s="37"/>
      <c r="I700" s="37"/>
    </row>
    <row r="701" spans="7:9" x14ac:dyDescent="0.25">
      <c r="G701" s="37"/>
      <c r="H701" s="37"/>
      <c r="I701" s="37"/>
    </row>
    <row r="702" spans="7:9" x14ac:dyDescent="0.25">
      <c r="G702" s="37"/>
      <c r="H702" s="37"/>
      <c r="I702" s="37"/>
    </row>
    <row r="703" spans="7:9" x14ac:dyDescent="0.25">
      <c r="G703" s="37"/>
      <c r="H703" s="37"/>
      <c r="I703" s="37"/>
    </row>
    <row r="704" spans="7:9" x14ac:dyDescent="0.25">
      <c r="G704" s="37"/>
      <c r="H704" s="37"/>
      <c r="I704" s="37"/>
    </row>
    <row r="705" spans="7:9" x14ac:dyDescent="0.25">
      <c r="G705" s="37"/>
      <c r="H705" s="37"/>
      <c r="I705" s="37"/>
    </row>
    <row r="706" spans="7:9" x14ac:dyDescent="0.25">
      <c r="G706" s="37"/>
      <c r="H706" s="37"/>
      <c r="I706" s="37"/>
    </row>
    <row r="707" spans="7:9" x14ac:dyDescent="0.25">
      <c r="G707" s="37"/>
      <c r="H707" s="37"/>
      <c r="I707" s="37"/>
    </row>
    <row r="708" spans="7:9" x14ac:dyDescent="0.25">
      <c r="G708" s="37"/>
      <c r="H708" s="37"/>
      <c r="I708" s="37"/>
    </row>
    <row r="709" spans="7:9" x14ac:dyDescent="0.25">
      <c r="G709" s="37"/>
      <c r="H709" s="37"/>
      <c r="I709" s="37"/>
    </row>
    <row r="710" spans="7:9" x14ac:dyDescent="0.25">
      <c r="G710" s="37"/>
      <c r="H710" s="37"/>
      <c r="I710" s="37"/>
    </row>
    <row r="711" spans="7:9" x14ac:dyDescent="0.25">
      <c r="G711" s="37"/>
      <c r="H711" s="37"/>
      <c r="I711" s="37"/>
    </row>
    <row r="712" spans="7:9" x14ac:dyDescent="0.25">
      <c r="G712" s="37"/>
      <c r="H712" s="37"/>
      <c r="I712" s="37"/>
    </row>
    <row r="713" spans="7:9" x14ac:dyDescent="0.25">
      <c r="G713" s="37"/>
      <c r="H713" s="37"/>
      <c r="I713" s="37"/>
    </row>
    <row r="714" spans="7:9" x14ac:dyDescent="0.25">
      <c r="G714" s="37"/>
      <c r="H714" s="37"/>
      <c r="I714" s="37"/>
    </row>
    <row r="715" spans="7:9" x14ac:dyDescent="0.25">
      <c r="G715" s="37"/>
      <c r="H715" s="37"/>
      <c r="I715" s="37"/>
    </row>
    <row r="716" spans="7:9" x14ac:dyDescent="0.25">
      <c r="G716" s="37"/>
      <c r="H716" s="37"/>
      <c r="I716" s="37"/>
    </row>
    <row r="717" spans="7:9" x14ac:dyDescent="0.25">
      <c r="G717" s="37"/>
      <c r="H717" s="37"/>
      <c r="I717" s="37"/>
    </row>
    <row r="718" spans="7:9" x14ac:dyDescent="0.25">
      <c r="G718" s="37"/>
      <c r="H718" s="37"/>
      <c r="I718" s="37"/>
    </row>
    <row r="719" spans="7:9" x14ac:dyDescent="0.25">
      <c r="G719" s="37"/>
      <c r="H719" s="37"/>
      <c r="I719" s="37"/>
    </row>
    <row r="720" spans="7:9" x14ac:dyDescent="0.25">
      <c r="G720" s="37"/>
      <c r="H720" s="37"/>
      <c r="I720" s="37"/>
    </row>
    <row r="721" spans="7:9" x14ac:dyDescent="0.25">
      <c r="G721" s="37"/>
      <c r="H721" s="37"/>
      <c r="I721" s="37"/>
    </row>
    <row r="722" spans="7:9" x14ac:dyDescent="0.25">
      <c r="G722" s="37"/>
      <c r="H722" s="37"/>
      <c r="I722" s="37"/>
    </row>
    <row r="723" spans="7:9" x14ac:dyDescent="0.25">
      <c r="G723" s="37"/>
      <c r="H723" s="37"/>
      <c r="I723" s="37"/>
    </row>
    <row r="724" spans="7:9" x14ac:dyDescent="0.25">
      <c r="G724" s="37"/>
      <c r="H724" s="37"/>
      <c r="I724" s="37"/>
    </row>
    <row r="725" spans="7:9" x14ac:dyDescent="0.25">
      <c r="G725" s="37"/>
      <c r="H725" s="37"/>
      <c r="I725" s="37"/>
    </row>
    <row r="726" spans="7:9" x14ac:dyDescent="0.25">
      <c r="G726" s="37"/>
      <c r="H726" s="37"/>
      <c r="I726" s="37"/>
    </row>
    <row r="727" spans="7:9" x14ac:dyDescent="0.25">
      <c r="G727" s="37"/>
      <c r="H727" s="37"/>
      <c r="I727" s="37"/>
    </row>
    <row r="728" spans="7:9" x14ac:dyDescent="0.25">
      <c r="G728" s="37"/>
      <c r="H728" s="37"/>
      <c r="I728" s="37"/>
    </row>
    <row r="729" spans="7:9" x14ac:dyDescent="0.25">
      <c r="G729" s="37"/>
      <c r="H729" s="37"/>
      <c r="I729" s="37"/>
    </row>
    <row r="730" spans="7:9" x14ac:dyDescent="0.25">
      <c r="G730" s="37"/>
      <c r="H730" s="37"/>
      <c r="I730" s="37"/>
    </row>
    <row r="731" spans="7:9" x14ac:dyDescent="0.25">
      <c r="G731" s="37"/>
      <c r="H731" s="37"/>
      <c r="I731" s="37"/>
    </row>
    <row r="732" spans="7:9" x14ac:dyDescent="0.25">
      <c r="G732" s="37"/>
      <c r="H732" s="37"/>
      <c r="I732" s="37"/>
    </row>
    <row r="733" spans="7:9" x14ac:dyDescent="0.25">
      <c r="G733" s="37"/>
      <c r="H733" s="37"/>
      <c r="I733" s="37"/>
    </row>
    <row r="734" spans="7:9" x14ac:dyDescent="0.25">
      <c r="G734" s="37"/>
      <c r="H734" s="37"/>
      <c r="I734" s="37"/>
    </row>
    <row r="735" spans="7:9" x14ac:dyDescent="0.25">
      <c r="G735" s="37"/>
      <c r="H735" s="37"/>
      <c r="I735" s="37"/>
    </row>
    <row r="736" spans="7:9" x14ac:dyDescent="0.25">
      <c r="G736" s="37"/>
      <c r="H736" s="37"/>
      <c r="I736" s="37"/>
    </row>
    <row r="737" spans="7:9" x14ac:dyDescent="0.25">
      <c r="G737" s="37"/>
      <c r="H737" s="37"/>
      <c r="I737" s="37"/>
    </row>
    <row r="738" spans="7:9" x14ac:dyDescent="0.25">
      <c r="G738" s="37"/>
      <c r="H738" s="37"/>
      <c r="I738" s="37"/>
    </row>
    <row r="739" spans="7:9" x14ac:dyDescent="0.25">
      <c r="G739" s="37"/>
      <c r="H739" s="37"/>
      <c r="I739" s="37"/>
    </row>
    <row r="740" spans="7:9" x14ac:dyDescent="0.25">
      <c r="G740" s="37"/>
      <c r="H740" s="37"/>
      <c r="I740" s="37"/>
    </row>
    <row r="741" spans="7:9" x14ac:dyDescent="0.25">
      <c r="G741" s="37"/>
      <c r="H741" s="37"/>
      <c r="I741" s="37"/>
    </row>
    <row r="742" spans="7:9" x14ac:dyDescent="0.25">
      <c r="G742" s="37"/>
      <c r="H742" s="37"/>
      <c r="I742" s="37"/>
    </row>
    <row r="743" spans="7:9" x14ac:dyDescent="0.25">
      <c r="G743" s="37"/>
      <c r="H743" s="37"/>
      <c r="I743" s="37"/>
    </row>
    <row r="744" spans="7:9" x14ac:dyDescent="0.25">
      <c r="G744" s="37"/>
      <c r="H744" s="37"/>
      <c r="I744" s="37"/>
    </row>
    <row r="745" spans="7:9" x14ac:dyDescent="0.25">
      <c r="G745" s="37"/>
      <c r="H745" s="37"/>
      <c r="I745" s="37"/>
    </row>
    <row r="746" spans="7:9" x14ac:dyDescent="0.25">
      <c r="G746" s="37"/>
      <c r="H746" s="37"/>
      <c r="I746" s="37"/>
    </row>
    <row r="747" spans="7:9" x14ac:dyDescent="0.25">
      <c r="G747" s="37"/>
      <c r="H747" s="37"/>
      <c r="I747" s="37"/>
    </row>
    <row r="748" spans="7:9" x14ac:dyDescent="0.25">
      <c r="G748" s="37"/>
      <c r="H748" s="37"/>
      <c r="I748" s="37"/>
    </row>
    <row r="749" spans="7:9" x14ac:dyDescent="0.25">
      <c r="G749" s="37"/>
      <c r="H749" s="37"/>
      <c r="I749" s="37"/>
    </row>
    <row r="750" spans="7:9" x14ac:dyDescent="0.25">
      <c r="G750" s="37"/>
      <c r="H750" s="37"/>
      <c r="I750" s="37"/>
    </row>
    <row r="751" spans="7:9" x14ac:dyDescent="0.25">
      <c r="G751" s="37"/>
      <c r="H751" s="37"/>
      <c r="I751" s="37"/>
    </row>
    <row r="752" spans="7:9" x14ac:dyDescent="0.25">
      <c r="G752" s="37"/>
      <c r="H752" s="37"/>
      <c r="I752" s="37"/>
    </row>
    <row r="753" spans="7:9" x14ac:dyDescent="0.25">
      <c r="G753" s="37"/>
      <c r="H753" s="37"/>
      <c r="I753" s="37"/>
    </row>
    <row r="754" spans="7:9" x14ac:dyDescent="0.25">
      <c r="G754" s="37"/>
      <c r="H754" s="37"/>
      <c r="I754" s="37"/>
    </row>
    <row r="755" spans="7:9" x14ac:dyDescent="0.25">
      <c r="G755" s="37"/>
      <c r="H755" s="37"/>
      <c r="I755" s="37"/>
    </row>
    <row r="756" spans="7:9" x14ac:dyDescent="0.25">
      <c r="G756" s="37"/>
      <c r="H756" s="37"/>
      <c r="I756" s="37"/>
    </row>
    <row r="757" spans="7:9" x14ac:dyDescent="0.25">
      <c r="G757" s="37"/>
      <c r="H757" s="37"/>
      <c r="I757" s="37"/>
    </row>
    <row r="758" spans="7:9" x14ac:dyDescent="0.25">
      <c r="G758" s="37"/>
      <c r="H758" s="37"/>
      <c r="I758" s="37"/>
    </row>
    <row r="759" spans="7:9" x14ac:dyDescent="0.25">
      <c r="G759" s="37"/>
      <c r="H759" s="37"/>
      <c r="I759" s="37"/>
    </row>
    <row r="760" spans="7:9" x14ac:dyDescent="0.25">
      <c r="G760" s="37"/>
      <c r="H760" s="37"/>
      <c r="I760" s="37"/>
    </row>
    <row r="761" spans="7:9" x14ac:dyDescent="0.25">
      <c r="G761" s="37"/>
      <c r="H761" s="37"/>
      <c r="I761" s="37"/>
    </row>
    <row r="762" spans="7:9" x14ac:dyDescent="0.25">
      <c r="G762" s="37"/>
      <c r="H762" s="37"/>
      <c r="I762" s="37"/>
    </row>
    <row r="763" spans="7:9" x14ac:dyDescent="0.25">
      <c r="G763" s="37"/>
      <c r="H763" s="37"/>
      <c r="I763" s="37"/>
    </row>
    <row r="764" spans="7:9" x14ac:dyDescent="0.25">
      <c r="G764" s="37"/>
      <c r="H764" s="37"/>
      <c r="I764" s="37"/>
    </row>
    <row r="765" spans="7:9" x14ac:dyDescent="0.25">
      <c r="G765" s="37"/>
      <c r="H765" s="37"/>
      <c r="I765" s="37"/>
    </row>
    <row r="766" spans="7:9" x14ac:dyDescent="0.25">
      <c r="G766" s="37"/>
      <c r="H766" s="37"/>
      <c r="I766" s="37"/>
    </row>
    <row r="767" spans="7:9" x14ac:dyDescent="0.25">
      <c r="G767" s="37"/>
      <c r="H767" s="37"/>
      <c r="I767" s="37"/>
    </row>
    <row r="768" spans="7:9" x14ac:dyDescent="0.25">
      <c r="G768" s="37"/>
      <c r="H768" s="37"/>
      <c r="I768" s="37"/>
    </row>
    <row r="769" spans="7:9" x14ac:dyDescent="0.25">
      <c r="G769" s="37"/>
      <c r="H769" s="37"/>
      <c r="I769" s="37"/>
    </row>
    <row r="770" spans="7:9" x14ac:dyDescent="0.25">
      <c r="G770" s="37"/>
      <c r="H770" s="37"/>
      <c r="I770" s="37"/>
    </row>
    <row r="771" spans="7:9" x14ac:dyDescent="0.25">
      <c r="G771" s="37"/>
      <c r="H771" s="37"/>
      <c r="I771" s="37"/>
    </row>
    <row r="772" spans="7:9" x14ac:dyDescent="0.25">
      <c r="G772" s="37"/>
      <c r="H772" s="37"/>
      <c r="I772" s="37"/>
    </row>
    <row r="773" spans="7:9" x14ac:dyDescent="0.25">
      <c r="G773" s="37"/>
      <c r="H773" s="37"/>
      <c r="I773" s="37"/>
    </row>
    <row r="774" spans="7:9" x14ac:dyDescent="0.25">
      <c r="G774" s="37"/>
      <c r="H774" s="37"/>
      <c r="I774" s="37"/>
    </row>
    <row r="775" spans="7:9" x14ac:dyDescent="0.25">
      <c r="G775" s="37"/>
      <c r="H775" s="37"/>
      <c r="I775" s="37"/>
    </row>
    <row r="776" spans="7:9" x14ac:dyDescent="0.25">
      <c r="G776" s="37"/>
      <c r="H776" s="37"/>
      <c r="I776" s="37"/>
    </row>
    <row r="777" spans="7:9" x14ac:dyDescent="0.25">
      <c r="G777" s="37"/>
      <c r="H777" s="37"/>
      <c r="I777" s="37"/>
    </row>
    <row r="778" spans="7:9" x14ac:dyDescent="0.25">
      <c r="G778" s="37"/>
      <c r="H778" s="37"/>
      <c r="I778" s="37"/>
    </row>
    <row r="779" spans="7:9" x14ac:dyDescent="0.25">
      <c r="G779" s="37"/>
      <c r="H779" s="37"/>
      <c r="I779" s="37"/>
    </row>
    <row r="780" spans="7:9" x14ac:dyDescent="0.25">
      <c r="G780" s="37"/>
      <c r="H780" s="37"/>
      <c r="I780" s="37"/>
    </row>
    <row r="781" spans="7:9" x14ac:dyDescent="0.25">
      <c r="G781" s="37"/>
      <c r="H781" s="37"/>
      <c r="I781" s="37"/>
    </row>
    <row r="782" spans="7:9" x14ac:dyDescent="0.25">
      <c r="G782" s="37"/>
      <c r="H782" s="37"/>
      <c r="I782" s="37"/>
    </row>
    <row r="783" spans="7:9" x14ac:dyDescent="0.25">
      <c r="G783" s="37"/>
      <c r="H783" s="37"/>
      <c r="I783" s="37"/>
    </row>
    <row r="784" spans="7:9" x14ac:dyDescent="0.25">
      <c r="G784" s="37"/>
      <c r="H784" s="37"/>
      <c r="I784" s="37"/>
    </row>
    <row r="785" spans="7:9" x14ac:dyDescent="0.25">
      <c r="G785" s="37"/>
      <c r="H785" s="37"/>
      <c r="I785" s="37"/>
    </row>
    <row r="786" spans="7:9" x14ac:dyDescent="0.25">
      <c r="G786" s="37"/>
      <c r="H786" s="37"/>
      <c r="I786" s="37"/>
    </row>
    <row r="787" spans="7:9" x14ac:dyDescent="0.25">
      <c r="G787" s="37"/>
      <c r="H787" s="37"/>
      <c r="I787" s="37"/>
    </row>
    <row r="788" spans="7:9" x14ac:dyDescent="0.25">
      <c r="G788" s="37"/>
      <c r="H788" s="37"/>
      <c r="I788" s="37"/>
    </row>
    <row r="789" spans="7:9" x14ac:dyDescent="0.25">
      <c r="G789" s="37"/>
      <c r="H789" s="37"/>
      <c r="I789" s="37"/>
    </row>
    <row r="790" spans="7:9" x14ac:dyDescent="0.25">
      <c r="G790" s="37"/>
      <c r="H790" s="37"/>
      <c r="I790" s="37"/>
    </row>
    <row r="791" spans="7:9" x14ac:dyDescent="0.25">
      <c r="G791" s="37"/>
      <c r="H791" s="37"/>
      <c r="I791" s="37"/>
    </row>
    <row r="792" spans="7:9" x14ac:dyDescent="0.25">
      <c r="G792" s="37"/>
      <c r="H792" s="37"/>
      <c r="I792" s="37"/>
    </row>
    <row r="793" spans="7:9" x14ac:dyDescent="0.25">
      <c r="G793" s="37"/>
      <c r="H793" s="37"/>
      <c r="I793" s="37"/>
    </row>
    <row r="794" spans="7:9" x14ac:dyDescent="0.25">
      <c r="G794" s="37"/>
      <c r="H794" s="37"/>
      <c r="I794" s="37"/>
    </row>
    <row r="795" spans="7:9" x14ac:dyDescent="0.25">
      <c r="G795" s="37"/>
      <c r="H795" s="37"/>
      <c r="I795" s="37"/>
    </row>
    <row r="796" spans="7:9" x14ac:dyDescent="0.25">
      <c r="G796" s="37"/>
      <c r="H796" s="37"/>
      <c r="I796" s="37"/>
    </row>
    <row r="797" spans="7:9" x14ac:dyDescent="0.25">
      <c r="G797" s="37"/>
      <c r="H797" s="37"/>
      <c r="I797" s="37"/>
    </row>
    <row r="798" spans="7:9" x14ac:dyDescent="0.25">
      <c r="G798" s="37"/>
      <c r="H798" s="37"/>
      <c r="I798" s="37"/>
    </row>
    <row r="799" spans="7:9" x14ac:dyDescent="0.25">
      <c r="G799" s="37"/>
      <c r="H799" s="37"/>
      <c r="I799" s="37"/>
    </row>
    <row r="800" spans="7:9" x14ac:dyDescent="0.25">
      <c r="G800" s="37"/>
      <c r="H800" s="37"/>
      <c r="I800" s="37"/>
    </row>
    <row r="801" spans="7:9" x14ac:dyDescent="0.25">
      <c r="G801" s="37"/>
      <c r="H801" s="37"/>
      <c r="I801" s="37"/>
    </row>
    <row r="802" spans="7:9" x14ac:dyDescent="0.25">
      <c r="G802" s="37"/>
      <c r="H802" s="37"/>
      <c r="I802" s="37"/>
    </row>
  </sheetData>
  <mergeCells count="12">
    <mergeCell ref="A2:I2"/>
    <mergeCell ref="A3:A4"/>
    <mergeCell ref="B3:B4"/>
    <mergeCell ref="C3:C4"/>
    <mergeCell ref="D3:D4"/>
    <mergeCell ref="E3:G3"/>
    <mergeCell ref="H3:H4"/>
    <mergeCell ref="A5:I5"/>
    <mergeCell ref="A13:I13"/>
    <mergeCell ref="A22:I22"/>
    <mergeCell ref="A27:I27"/>
    <mergeCell ref="A35:I35"/>
  </mergeCells>
  <pageMargins left="0.23622047244094491" right="0.23622047244094491" top="0.9448818897637796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3" workbookViewId="0">
      <selection activeCell="A3" sqref="A3:I44"/>
    </sheetView>
  </sheetViews>
  <sheetFormatPr defaultRowHeight="12.95" customHeight="1" x14ac:dyDescent="0.25"/>
  <cols>
    <col min="1" max="1" width="9" customWidth="1"/>
    <col min="2" max="2" width="8.28515625" style="11" customWidth="1"/>
    <col min="3" max="3" width="54.140625" customWidth="1"/>
    <col min="4" max="4" width="9.7109375" style="12" customWidth="1"/>
    <col min="5" max="9" width="9.7109375" customWidth="1"/>
  </cols>
  <sheetData>
    <row r="2" spans="1:9" ht="10.5" customHeight="1" x14ac:dyDescent="0.25"/>
    <row r="3" spans="1:9" ht="12.95" customHeight="1" x14ac:dyDescent="0.25">
      <c r="A3" s="213" t="s">
        <v>223</v>
      </c>
      <c r="B3" s="213"/>
      <c r="C3" s="213"/>
      <c r="D3" s="213"/>
      <c r="E3" s="213"/>
      <c r="F3" s="213"/>
      <c r="G3" s="213"/>
      <c r="H3" s="213"/>
      <c r="I3" s="213"/>
    </row>
    <row r="4" spans="1:9" ht="12.95" customHeight="1" x14ac:dyDescent="0.25">
      <c r="A4" s="258" t="s">
        <v>221</v>
      </c>
      <c r="B4" s="258" t="s">
        <v>13</v>
      </c>
      <c r="C4" s="258" t="s">
        <v>222</v>
      </c>
      <c r="D4" s="281" t="s">
        <v>2</v>
      </c>
      <c r="E4" s="258" t="s">
        <v>3</v>
      </c>
      <c r="F4" s="258"/>
      <c r="G4" s="258"/>
      <c r="H4" s="258" t="s">
        <v>4</v>
      </c>
      <c r="I4" s="40"/>
    </row>
    <row r="5" spans="1:9" ht="12.95" customHeight="1" x14ac:dyDescent="0.25">
      <c r="A5" s="258"/>
      <c r="B5" s="279"/>
      <c r="C5" s="280"/>
      <c r="D5" s="260"/>
      <c r="E5" s="32" t="s">
        <v>14</v>
      </c>
      <c r="F5" s="32" t="s">
        <v>15</v>
      </c>
      <c r="G5" s="32" t="s">
        <v>16</v>
      </c>
      <c r="H5" s="258"/>
      <c r="I5" s="32" t="s">
        <v>17</v>
      </c>
    </row>
    <row r="6" spans="1:9" ht="12.95" customHeight="1" x14ac:dyDescent="0.25">
      <c r="A6" s="267" t="s">
        <v>5</v>
      </c>
      <c r="B6" s="267"/>
      <c r="C6" s="267"/>
      <c r="D6" s="267"/>
      <c r="E6" s="267"/>
      <c r="F6" s="267"/>
      <c r="G6" s="267"/>
      <c r="H6" s="267"/>
      <c r="I6" s="267"/>
    </row>
    <row r="7" spans="1:9" ht="12.95" customHeight="1" x14ac:dyDescent="0.25">
      <c r="A7" s="20" t="s">
        <v>18</v>
      </c>
      <c r="B7" s="20">
        <v>13</v>
      </c>
      <c r="C7" s="152" t="s">
        <v>352</v>
      </c>
      <c r="D7" s="5">
        <v>10</v>
      </c>
      <c r="E7" s="1">
        <v>0.1</v>
      </c>
      <c r="F7" s="1">
        <v>8.3000000000000007</v>
      </c>
      <c r="G7" s="1">
        <v>0.1</v>
      </c>
      <c r="H7" s="1">
        <v>75</v>
      </c>
      <c r="I7" s="1">
        <v>0</v>
      </c>
    </row>
    <row r="8" spans="1:9" ht="12.95" customHeight="1" x14ac:dyDescent="0.25">
      <c r="A8" s="20" t="s">
        <v>18</v>
      </c>
      <c r="B8" s="20">
        <v>14</v>
      </c>
      <c r="C8" s="23" t="s">
        <v>60</v>
      </c>
      <c r="D8" s="5">
        <v>20</v>
      </c>
      <c r="E8" s="1">
        <v>5</v>
      </c>
      <c r="F8" s="1">
        <v>5</v>
      </c>
      <c r="G8" s="1">
        <v>0.5</v>
      </c>
      <c r="H8" s="1">
        <v>65</v>
      </c>
      <c r="I8" s="1">
        <v>0</v>
      </c>
    </row>
    <row r="9" spans="1:9" ht="12.95" customHeight="1" x14ac:dyDescent="0.25">
      <c r="A9" s="20" t="s">
        <v>18</v>
      </c>
      <c r="B9" s="20">
        <v>189</v>
      </c>
      <c r="C9" s="23" t="s">
        <v>353</v>
      </c>
      <c r="D9" s="5" t="s">
        <v>124</v>
      </c>
      <c r="E9" s="1">
        <v>8.5</v>
      </c>
      <c r="F9" s="1">
        <v>12.5</v>
      </c>
      <c r="G9" s="1">
        <v>31.5</v>
      </c>
      <c r="H9" s="1">
        <v>272</v>
      </c>
      <c r="I9" s="1">
        <v>1.7</v>
      </c>
    </row>
    <row r="10" spans="1:9" ht="12.95" customHeight="1" x14ac:dyDescent="0.25">
      <c r="A10" s="20" t="s">
        <v>18</v>
      </c>
      <c r="B10" s="20">
        <v>438</v>
      </c>
      <c r="C10" s="23" t="s">
        <v>356</v>
      </c>
      <c r="D10" s="5">
        <v>200</v>
      </c>
      <c r="E10" s="1">
        <v>0.1</v>
      </c>
      <c r="F10" s="1">
        <v>0.1</v>
      </c>
      <c r="G10" s="1">
        <v>26.4</v>
      </c>
      <c r="H10" s="1">
        <v>108</v>
      </c>
      <c r="I10" s="1">
        <v>3</v>
      </c>
    </row>
    <row r="11" spans="1:9" ht="12.95" customHeight="1" x14ac:dyDescent="0.25">
      <c r="A11" s="20" t="s">
        <v>19</v>
      </c>
      <c r="B11" s="20" t="s">
        <v>19</v>
      </c>
      <c r="C11" s="23" t="s">
        <v>382</v>
      </c>
      <c r="D11" s="5">
        <v>100</v>
      </c>
      <c r="E11" s="1">
        <v>7.5</v>
      </c>
      <c r="F11" s="1">
        <v>2.9</v>
      </c>
      <c r="G11" s="1">
        <v>51.4</v>
      </c>
      <c r="H11" s="1">
        <v>262</v>
      </c>
      <c r="I11" s="1">
        <v>0</v>
      </c>
    </row>
    <row r="12" spans="1:9" ht="12.95" customHeight="1" x14ac:dyDescent="0.25">
      <c r="A12" s="20" t="s">
        <v>319</v>
      </c>
      <c r="B12" s="20">
        <v>458</v>
      </c>
      <c r="C12" s="23" t="s">
        <v>79</v>
      </c>
      <c r="D12" s="5">
        <v>150</v>
      </c>
      <c r="E12" s="1">
        <v>0.6</v>
      </c>
      <c r="F12" s="1">
        <v>0.5</v>
      </c>
      <c r="G12" s="1">
        <v>15.5</v>
      </c>
      <c r="H12" s="1">
        <v>70</v>
      </c>
      <c r="I12" s="1">
        <v>26</v>
      </c>
    </row>
    <row r="13" spans="1:9" ht="12.95" customHeight="1" x14ac:dyDescent="0.25">
      <c r="A13" s="30"/>
      <c r="B13" s="30"/>
      <c r="C13" s="30" t="s">
        <v>185</v>
      </c>
      <c r="D13" s="25">
        <f t="shared" ref="D13:H13" si="0">SUM(D7:D12)</f>
        <v>480</v>
      </c>
      <c r="E13" s="25">
        <f t="shared" si="0"/>
        <v>21.8</v>
      </c>
      <c r="F13" s="25">
        <f t="shared" si="0"/>
        <v>29.3</v>
      </c>
      <c r="G13" s="25">
        <f t="shared" si="0"/>
        <v>125.4</v>
      </c>
      <c r="H13" s="25">
        <f t="shared" si="0"/>
        <v>852</v>
      </c>
      <c r="I13" s="25">
        <f>SUM(I7:I12)</f>
        <v>30.7</v>
      </c>
    </row>
    <row r="14" spans="1:9" ht="12.95" customHeight="1" x14ac:dyDescent="0.25">
      <c r="A14" s="224" t="s">
        <v>6</v>
      </c>
      <c r="B14" s="224"/>
      <c r="C14" s="224"/>
      <c r="D14" s="224"/>
      <c r="E14" s="224"/>
      <c r="F14" s="224"/>
      <c r="G14" s="224"/>
      <c r="H14" s="224"/>
      <c r="I14" s="224"/>
    </row>
    <row r="15" spans="1:9" ht="12.95" customHeight="1" x14ac:dyDescent="0.25">
      <c r="A15" s="20" t="s">
        <v>18</v>
      </c>
      <c r="B15" s="20">
        <v>56</v>
      </c>
      <c r="C15" s="20" t="s">
        <v>37</v>
      </c>
      <c r="D15" s="17">
        <v>100</v>
      </c>
      <c r="E15" s="17">
        <v>2.7</v>
      </c>
      <c r="F15" s="17">
        <v>8.1</v>
      </c>
      <c r="G15" s="17">
        <v>10.1</v>
      </c>
      <c r="H15" s="17">
        <v>118</v>
      </c>
      <c r="I15" s="17">
        <v>5</v>
      </c>
    </row>
    <row r="16" spans="1:9" ht="12.95" customHeight="1" x14ac:dyDescent="0.25">
      <c r="A16" s="20" t="s">
        <v>18</v>
      </c>
      <c r="B16" s="20">
        <v>76</v>
      </c>
      <c r="C16" s="23" t="s">
        <v>224</v>
      </c>
      <c r="D16" s="5" t="s">
        <v>201</v>
      </c>
      <c r="E16" s="1">
        <v>3.8</v>
      </c>
      <c r="F16" s="1">
        <v>6.7</v>
      </c>
      <c r="G16" s="1">
        <v>14.5</v>
      </c>
      <c r="H16" s="1">
        <v>134.4</v>
      </c>
      <c r="I16" s="1">
        <v>13</v>
      </c>
    </row>
    <row r="17" spans="1:9" ht="12.95" customHeight="1" x14ac:dyDescent="0.25">
      <c r="A17" s="20" t="s">
        <v>18</v>
      </c>
      <c r="B17" s="20">
        <v>280</v>
      </c>
      <c r="C17" s="23" t="s">
        <v>97</v>
      </c>
      <c r="D17" s="5">
        <v>120</v>
      </c>
      <c r="E17" s="1">
        <v>15.8</v>
      </c>
      <c r="F17" s="1">
        <v>16</v>
      </c>
      <c r="G17" s="1">
        <v>12</v>
      </c>
      <c r="H17" s="1">
        <v>271</v>
      </c>
      <c r="I17" s="1">
        <v>7</v>
      </c>
    </row>
    <row r="18" spans="1:9" ht="12.95" customHeight="1" x14ac:dyDescent="0.25">
      <c r="A18" s="20" t="s">
        <v>18</v>
      </c>
      <c r="B18" s="20">
        <v>364</v>
      </c>
      <c r="C18" s="23" t="s">
        <v>70</v>
      </c>
      <c r="D18" s="5">
        <v>50</v>
      </c>
      <c r="E18" s="1">
        <v>0.6</v>
      </c>
      <c r="F18" s="1">
        <v>2.5</v>
      </c>
      <c r="G18" s="1">
        <v>3.2</v>
      </c>
      <c r="H18" s="1">
        <v>37</v>
      </c>
      <c r="I18" s="1">
        <v>1</v>
      </c>
    </row>
    <row r="19" spans="1:9" ht="12.95" customHeight="1" x14ac:dyDescent="0.25">
      <c r="A19" s="20" t="s">
        <v>18</v>
      </c>
      <c r="B19" s="20">
        <v>331</v>
      </c>
      <c r="C19" s="23" t="s">
        <v>25</v>
      </c>
      <c r="D19" s="5">
        <v>180</v>
      </c>
      <c r="E19" s="5">
        <v>5.6</v>
      </c>
      <c r="F19" s="5">
        <v>4.8</v>
      </c>
      <c r="G19" s="5">
        <v>31.9</v>
      </c>
      <c r="H19" s="5">
        <v>193</v>
      </c>
      <c r="I19" s="5">
        <v>0</v>
      </c>
    </row>
    <row r="20" spans="1:9" ht="12.95" customHeight="1" x14ac:dyDescent="0.25">
      <c r="A20" s="20" t="s">
        <v>18</v>
      </c>
      <c r="B20" s="20">
        <v>401</v>
      </c>
      <c r="C20" s="23" t="s">
        <v>188</v>
      </c>
      <c r="D20" s="5">
        <v>200</v>
      </c>
      <c r="E20" s="1">
        <v>1</v>
      </c>
      <c r="F20" s="1">
        <v>0.1</v>
      </c>
      <c r="G20" s="1">
        <v>34.200000000000003</v>
      </c>
      <c r="H20" s="1">
        <v>142</v>
      </c>
      <c r="I20" s="1">
        <v>25</v>
      </c>
    </row>
    <row r="21" spans="1:9" ht="12.95" customHeight="1" x14ac:dyDescent="0.25">
      <c r="A21" s="20" t="s">
        <v>19</v>
      </c>
      <c r="B21" s="20" t="s">
        <v>19</v>
      </c>
      <c r="C21" s="23" t="s">
        <v>381</v>
      </c>
      <c r="D21" s="5">
        <v>100</v>
      </c>
      <c r="E21" s="1">
        <v>5.86</v>
      </c>
      <c r="F21" s="1">
        <v>0.94</v>
      </c>
      <c r="G21" s="1">
        <v>44.4</v>
      </c>
      <c r="H21" s="1">
        <v>189</v>
      </c>
      <c r="I21" s="1">
        <v>0</v>
      </c>
    </row>
    <row r="22" spans="1:9" ht="12.95" customHeight="1" x14ac:dyDescent="0.25">
      <c r="A22" s="20" t="s">
        <v>19</v>
      </c>
      <c r="B22" s="20" t="s">
        <v>19</v>
      </c>
      <c r="C22" s="23" t="s">
        <v>382</v>
      </c>
      <c r="D22" s="5">
        <v>50</v>
      </c>
      <c r="E22" s="1">
        <v>6.5</v>
      </c>
      <c r="F22" s="1">
        <v>2.5</v>
      </c>
      <c r="G22" s="1">
        <v>44.2</v>
      </c>
      <c r="H22" s="1">
        <v>225</v>
      </c>
      <c r="I22" s="1">
        <v>0</v>
      </c>
    </row>
    <row r="23" spans="1:9" ht="12.95" customHeight="1" x14ac:dyDescent="0.25">
      <c r="A23" s="30"/>
      <c r="B23" s="30"/>
      <c r="C23" s="30" t="s">
        <v>185</v>
      </c>
      <c r="D23" s="25">
        <f t="shared" ref="D23:H23" si="1">SUM(D15:D22)</f>
        <v>800</v>
      </c>
      <c r="E23" s="25">
        <f t="shared" si="1"/>
        <v>41.86</v>
      </c>
      <c r="F23" s="25">
        <f t="shared" si="1"/>
        <v>41.639999999999993</v>
      </c>
      <c r="G23" s="25">
        <f t="shared" si="1"/>
        <v>194.5</v>
      </c>
      <c r="H23" s="25">
        <f t="shared" si="1"/>
        <v>1309.4000000000001</v>
      </c>
      <c r="I23" s="25">
        <f>SUM(I15:I22)</f>
        <v>51</v>
      </c>
    </row>
    <row r="24" spans="1:9" ht="12.95" customHeight="1" x14ac:dyDescent="0.25">
      <c r="A24" s="224" t="s">
        <v>8</v>
      </c>
      <c r="B24" s="224"/>
      <c r="C24" s="224"/>
      <c r="D24" s="224"/>
      <c r="E24" s="224"/>
      <c r="F24" s="224"/>
      <c r="G24" s="224"/>
      <c r="H24" s="224"/>
      <c r="I24" s="224"/>
    </row>
    <row r="25" spans="1:9" ht="12.95" customHeight="1" x14ac:dyDescent="0.25">
      <c r="A25" s="20" t="s">
        <v>18</v>
      </c>
      <c r="B25" s="20">
        <v>225</v>
      </c>
      <c r="C25" s="23" t="s">
        <v>147</v>
      </c>
      <c r="D25" s="5" t="s">
        <v>333</v>
      </c>
      <c r="E25" s="1">
        <v>17.399999999999999</v>
      </c>
      <c r="F25" s="1">
        <v>11.5</v>
      </c>
      <c r="G25" s="1">
        <v>31</v>
      </c>
      <c r="H25" s="1">
        <v>295</v>
      </c>
      <c r="I25" s="1">
        <v>0</v>
      </c>
    </row>
    <row r="26" spans="1:9" ht="27" customHeight="1" x14ac:dyDescent="0.25">
      <c r="A26" s="20" t="s">
        <v>18</v>
      </c>
      <c r="B26" s="20">
        <v>442</v>
      </c>
      <c r="C26" s="169" t="s">
        <v>370</v>
      </c>
      <c r="D26" s="5">
        <v>200</v>
      </c>
      <c r="E26" s="5">
        <v>0.5</v>
      </c>
      <c r="F26" s="5">
        <v>0.1</v>
      </c>
      <c r="G26" s="5">
        <v>9.9</v>
      </c>
      <c r="H26" s="5">
        <v>43</v>
      </c>
      <c r="I26" s="5">
        <v>2</v>
      </c>
    </row>
    <row r="27" spans="1:9" ht="12.95" customHeight="1" x14ac:dyDescent="0.25">
      <c r="A27" s="20" t="s">
        <v>319</v>
      </c>
      <c r="B27" s="20">
        <v>458</v>
      </c>
      <c r="C27" s="23" t="s">
        <v>79</v>
      </c>
      <c r="D27" s="5">
        <v>150</v>
      </c>
      <c r="E27" s="1">
        <v>0.6</v>
      </c>
      <c r="F27" s="1">
        <v>0.5</v>
      </c>
      <c r="G27" s="1">
        <v>15.5</v>
      </c>
      <c r="H27" s="1">
        <v>70</v>
      </c>
      <c r="I27" s="1">
        <v>13</v>
      </c>
    </row>
    <row r="28" spans="1:9" ht="12.95" customHeight="1" x14ac:dyDescent="0.25">
      <c r="A28" s="30"/>
      <c r="B28" s="30"/>
      <c r="C28" s="30" t="s">
        <v>185</v>
      </c>
      <c r="D28" s="25">
        <f t="shared" ref="D28:H28" si="2">SUM(D25:D27)</f>
        <v>350</v>
      </c>
      <c r="E28" s="25">
        <f t="shared" si="2"/>
        <v>18.5</v>
      </c>
      <c r="F28" s="25">
        <f t="shared" si="2"/>
        <v>12.1</v>
      </c>
      <c r="G28" s="25">
        <f t="shared" si="2"/>
        <v>56.4</v>
      </c>
      <c r="H28" s="25">
        <f t="shared" si="2"/>
        <v>408</v>
      </c>
      <c r="I28" s="25">
        <f>SUM(I25:I27)</f>
        <v>15</v>
      </c>
    </row>
    <row r="29" spans="1:9" ht="12.95" customHeight="1" x14ac:dyDescent="0.25">
      <c r="A29" s="222" t="s">
        <v>9</v>
      </c>
      <c r="B29" s="223"/>
      <c r="C29" s="223"/>
      <c r="D29" s="223"/>
      <c r="E29" s="223"/>
      <c r="F29" s="223"/>
      <c r="G29" s="223"/>
      <c r="H29" s="223"/>
      <c r="I29" s="223"/>
    </row>
    <row r="30" spans="1:9" ht="12.95" customHeight="1" x14ac:dyDescent="0.25">
      <c r="A30" s="20" t="s">
        <v>18</v>
      </c>
      <c r="B30" s="20">
        <v>13</v>
      </c>
      <c r="C30" s="152" t="s">
        <v>352</v>
      </c>
      <c r="D30" s="5">
        <v>10</v>
      </c>
      <c r="E30" s="1">
        <v>0.1</v>
      </c>
      <c r="F30" s="1">
        <v>8.3000000000000007</v>
      </c>
      <c r="G30" s="1">
        <v>0.1</v>
      </c>
      <c r="H30" s="1">
        <v>75</v>
      </c>
      <c r="I30" s="1">
        <v>0</v>
      </c>
    </row>
    <row r="31" spans="1:9" ht="30" customHeight="1" x14ac:dyDescent="0.25">
      <c r="A31" s="20" t="s">
        <v>18</v>
      </c>
      <c r="B31" s="20">
        <v>40</v>
      </c>
      <c r="C31" s="23" t="s">
        <v>325</v>
      </c>
      <c r="D31" s="17">
        <v>100</v>
      </c>
      <c r="E31" s="17">
        <v>1.6</v>
      </c>
      <c r="F31" s="17">
        <v>5.0999999999999996</v>
      </c>
      <c r="G31" s="17">
        <v>7.7</v>
      </c>
      <c r="H31" s="17">
        <v>83</v>
      </c>
      <c r="I31" s="17">
        <v>27</v>
      </c>
    </row>
    <row r="32" spans="1:9" ht="12.95" customHeight="1" x14ac:dyDescent="0.25">
      <c r="A32" s="20" t="s">
        <v>54</v>
      </c>
      <c r="B32" s="111">
        <v>314</v>
      </c>
      <c r="C32" s="42" t="s">
        <v>324</v>
      </c>
      <c r="D32" s="118">
        <v>135</v>
      </c>
      <c r="E32" s="118">
        <v>26</v>
      </c>
      <c r="F32" s="118">
        <v>14</v>
      </c>
      <c r="G32" s="118">
        <v>6</v>
      </c>
      <c r="H32" s="118">
        <v>138</v>
      </c>
      <c r="I32" s="118">
        <v>0</v>
      </c>
    </row>
    <row r="33" spans="1:9" ht="12.95" customHeight="1" x14ac:dyDescent="0.25">
      <c r="A33" s="111" t="s">
        <v>18</v>
      </c>
      <c r="B33" s="111">
        <v>125</v>
      </c>
      <c r="C33" s="42" t="s">
        <v>133</v>
      </c>
      <c r="D33" s="110">
        <v>150</v>
      </c>
      <c r="E33" s="126">
        <f>5.1*150/255</f>
        <v>3</v>
      </c>
      <c r="F33" s="127">
        <f>9.8*150/255</f>
        <v>5.7647058823529411</v>
      </c>
      <c r="G33" s="127">
        <f>32*150/255</f>
        <v>18.823529411764707</v>
      </c>
      <c r="H33" s="127">
        <f>236*150/255</f>
        <v>138.8235294117647</v>
      </c>
      <c r="I33" s="127">
        <f>9*150/255</f>
        <v>5.2941176470588234</v>
      </c>
    </row>
    <row r="34" spans="1:9" ht="12.95" customHeight="1" x14ac:dyDescent="0.25">
      <c r="A34" s="20" t="s">
        <v>18</v>
      </c>
      <c r="B34" s="20">
        <v>430</v>
      </c>
      <c r="C34" s="23" t="s">
        <v>11</v>
      </c>
      <c r="D34" s="5">
        <v>200</v>
      </c>
      <c r="E34" s="1">
        <v>0.2</v>
      </c>
      <c r="F34" s="1">
        <v>0.1</v>
      </c>
      <c r="G34" s="1">
        <v>15</v>
      </c>
      <c r="H34" s="1">
        <v>60</v>
      </c>
      <c r="I34" s="1">
        <v>0</v>
      </c>
    </row>
    <row r="35" spans="1:9" ht="12.95" customHeight="1" x14ac:dyDescent="0.25">
      <c r="A35" s="20" t="s">
        <v>19</v>
      </c>
      <c r="B35" s="20" t="s">
        <v>19</v>
      </c>
      <c r="C35" s="23" t="s">
        <v>381</v>
      </c>
      <c r="D35" s="5">
        <v>50</v>
      </c>
      <c r="E35" s="1">
        <v>2.9</v>
      </c>
      <c r="F35" s="1">
        <v>0.47</v>
      </c>
      <c r="G35" s="1">
        <v>22.2</v>
      </c>
      <c r="H35" s="1">
        <v>94.5</v>
      </c>
      <c r="I35" s="1">
        <v>0</v>
      </c>
    </row>
    <row r="36" spans="1:9" ht="12.95" customHeight="1" x14ac:dyDescent="0.25">
      <c r="A36" s="20" t="s">
        <v>19</v>
      </c>
      <c r="B36" s="20" t="s">
        <v>19</v>
      </c>
      <c r="C36" s="23" t="s">
        <v>382</v>
      </c>
      <c r="D36" s="5">
        <v>50</v>
      </c>
      <c r="E36" s="1">
        <v>3.25</v>
      </c>
      <c r="F36" s="1">
        <v>1.45</v>
      </c>
      <c r="G36" s="1">
        <v>25.7</v>
      </c>
      <c r="H36" s="1">
        <v>131</v>
      </c>
      <c r="I36" s="1">
        <v>0</v>
      </c>
    </row>
    <row r="37" spans="1:9" ht="12.95" customHeight="1" x14ac:dyDescent="0.25">
      <c r="A37" s="30"/>
      <c r="B37" s="30"/>
      <c r="C37" s="30" t="s">
        <v>185</v>
      </c>
      <c r="D37" s="87">
        <f t="shared" ref="D37:H37" si="3">SUM(D30:D36)</f>
        <v>695</v>
      </c>
      <c r="E37" s="87">
        <f t="shared" si="3"/>
        <v>37.049999999999997</v>
      </c>
      <c r="F37" s="87">
        <f t="shared" si="3"/>
        <v>35.184705882352944</v>
      </c>
      <c r="G37" s="87">
        <f t="shared" si="3"/>
        <v>95.523529411764713</v>
      </c>
      <c r="H37" s="87">
        <f t="shared" si="3"/>
        <v>720.32352941176464</v>
      </c>
      <c r="I37" s="87">
        <f>SUM(I30:I36)</f>
        <v>32.294117647058826</v>
      </c>
    </row>
    <row r="38" spans="1:9" ht="12.95" customHeight="1" x14ac:dyDescent="0.25">
      <c r="A38" s="224" t="s">
        <v>12</v>
      </c>
      <c r="B38" s="224"/>
      <c r="C38" s="224"/>
      <c r="D38" s="224"/>
      <c r="E38" s="224"/>
      <c r="F38" s="224"/>
      <c r="G38" s="224"/>
      <c r="H38" s="224"/>
      <c r="I38" s="224"/>
    </row>
    <row r="39" spans="1:9" ht="12.95" customHeight="1" x14ac:dyDescent="0.25">
      <c r="A39" s="20" t="s">
        <v>18</v>
      </c>
      <c r="B39" s="20">
        <v>435</v>
      </c>
      <c r="C39" s="20" t="s">
        <v>361</v>
      </c>
      <c r="D39" s="5">
        <v>200</v>
      </c>
      <c r="E39" s="1">
        <v>6</v>
      </c>
      <c r="F39" s="1">
        <v>2</v>
      </c>
      <c r="G39" s="1">
        <v>8</v>
      </c>
      <c r="H39" s="1">
        <v>62</v>
      </c>
      <c r="I39" s="1">
        <v>2</v>
      </c>
    </row>
    <row r="40" spans="1:9" ht="12.95" customHeight="1" x14ac:dyDescent="0.25">
      <c r="A40" s="20" t="s">
        <v>19</v>
      </c>
      <c r="B40" s="20" t="s">
        <v>19</v>
      </c>
      <c r="C40" s="111" t="s">
        <v>303</v>
      </c>
      <c r="D40" s="5">
        <v>30</v>
      </c>
      <c r="E40" s="1">
        <v>0.5</v>
      </c>
      <c r="F40" s="1">
        <v>0</v>
      </c>
      <c r="G40" s="1">
        <v>32</v>
      </c>
      <c r="H40" s="1">
        <v>90</v>
      </c>
      <c r="I40" s="1">
        <v>1</v>
      </c>
    </row>
    <row r="41" spans="1:9" ht="12.95" customHeight="1" x14ac:dyDescent="0.25">
      <c r="A41" s="20"/>
      <c r="B41" s="20"/>
      <c r="C41" s="111" t="s">
        <v>185</v>
      </c>
      <c r="D41" s="25">
        <f t="shared" ref="D41:H41" si="4">SUM(D39:D40)</f>
        <v>230</v>
      </c>
      <c r="E41" s="25">
        <f t="shared" si="4"/>
        <v>6.5</v>
      </c>
      <c r="F41" s="25">
        <f t="shared" si="4"/>
        <v>2</v>
      </c>
      <c r="G41" s="25">
        <f t="shared" si="4"/>
        <v>40</v>
      </c>
      <c r="H41" s="25">
        <f t="shared" si="4"/>
        <v>152</v>
      </c>
      <c r="I41" s="25">
        <f>SUM(I39:I40)</f>
        <v>3</v>
      </c>
    </row>
    <row r="42" spans="1:9" ht="12.95" customHeight="1" x14ac:dyDescent="0.25">
      <c r="A42" s="20"/>
      <c r="B42" s="20"/>
      <c r="C42" s="30" t="s">
        <v>20</v>
      </c>
      <c r="D42" s="26"/>
      <c r="E42" s="87">
        <f t="shared" ref="E42:H42" si="5">SUM(E13+E23+E28+E37+E41)</f>
        <v>125.71</v>
      </c>
      <c r="F42" s="87">
        <f t="shared" si="5"/>
        <v>120.22470588235294</v>
      </c>
      <c r="G42" s="87">
        <f t="shared" si="5"/>
        <v>511.82352941176464</v>
      </c>
      <c r="H42" s="87">
        <f t="shared" si="5"/>
        <v>3441.7235294117645</v>
      </c>
      <c r="I42" s="87">
        <f>SUM(I13+I23+I28+I37+I41)</f>
        <v>131.99411764705883</v>
      </c>
    </row>
    <row r="43" spans="1:9" ht="12.95" customHeight="1" x14ac:dyDescent="0.25">
      <c r="A43" s="63"/>
      <c r="B43" s="63"/>
      <c r="C43" s="138" t="s">
        <v>141</v>
      </c>
      <c r="D43" s="139"/>
      <c r="E43" s="148">
        <v>1.05</v>
      </c>
      <c r="F43" s="147">
        <v>1</v>
      </c>
      <c r="G43" s="147">
        <v>4</v>
      </c>
      <c r="H43" s="147"/>
      <c r="I43" s="147"/>
    </row>
    <row r="44" spans="1:9" ht="12.95" customHeight="1" x14ac:dyDescent="0.25">
      <c r="C44" s="142"/>
      <c r="D44" s="143" t="s">
        <v>317</v>
      </c>
      <c r="E44" s="142"/>
      <c r="F44" s="144">
        <f>SUM(E42*4/G42)</f>
        <v>0.98244799448339282</v>
      </c>
    </row>
  </sheetData>
  <mergeCells count="12">
    <mergeCell ref="A3:I3"/>
    <mergeCell ref="A4:A5"/>
    <mergeCell ref="B4:B5"/>
    <mergeCell ref="C4:C5"/>
    <mergeCell ref="D4:D5"/>
    <mergeCell ref="E4:G4"/>
    <mergeCell ref="H4:H5"/>
    <mergeCell ref="A6:I6"/>
    <mergeCell ref="A14:I14"/>
    <mergeCell ref="A24:I24"/>
    <mergeCell ref="A29:I29"/>
    <mergeCell ref="A38:I38"/>
  </mergeCells>
  <pageMargins left="0.23622047244094491" right="0.23622047244094491" top="0.94488188976377963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A2" sqref="A2:I40"/>
    </sheetView>
  </sheetViews>
  <sheetFormatPr defaultRowHeight="15" x14ac:dyDescent="0.25"/>
  <cols>
    <col min="2" max="2" width="8.28515625" style="11" customWidth="1"/>
    <col min="3" max="3" width="59.140625" customWidth="1"/>
    <col min="4" max="4" width="10.5703125" style="12" customWidth="1"/>
    <col min="5" max="7" width="7.140625" customWidth="1"/>
    <col min="8" max="8" width="8.42578125" customWidth="1"/>
    <col min="9" max="9" width="7.140625" customWidth="1"/>
  </cols>
  <sheetData>
    <row r="2" spans="1:9" ht="12.95" customHeight="1" x14ac:dyDescent="0.25">
      <c r="A2" s="213" t="s">
        <v>225</v>
      </c>
      <c r="B2" s="213"/>
      <c r="C2" s="213"/>
      <c r="D2" s="213"/>
      <c r="E2" s="213"/>
      <c r="F2" s="213"/>
      <c r="G2" s="213"/>
      <c r="H2" s="213"/>
      <c r="I2" s="213"/>
    </row>
    <row r="3" spans="1:9" ht="12.95" customHeight="1" x14ac:dyDescent="0.25">
      <c r="A3" s="269" t="s">
        <v>181</v>
      </c>
      <c r="B3" s="258" t="s">
        <v>13</v>
      </c>
      <c r="C3" s="258" t="s">
        <v>222</v>
      </c>
      <c r="D3" s="281" t="s">
        <v>2</v>
      </c>
      <c r="E3" s="258" t="s">
        <v>3</v>
      </c>
      <c r="F3" s="258"/>
      <c r="G3" s="258"/>
      <c r="H3" s="258" t="s">
        <v>4</v>
      </c>
      <c r="I3" s="40"/>
    </row>
    <row r="4" spans="1:9" ht="24" customHeight="1" x14ac:dyDescent="0.25">
      <c r="A4" s="270"/>
      <c r="B4" s="279"/>
      <c r="C4" s="280"/>
      <c r="D4" s="260"/>
      <c r="E4" s="32" t="s">
        <v>14</v>
      </c>
      <c r="F4" s="32" t="s">
        <v>15</v>
      </c>
      <c r="G4" s="32" t="s">
        <v>16</v>
      </c>
      <c r="H4" s="258"/>
      <c r="I4" s="32" t="s">
        <v>17</v>
      </c>
    </row>
    <row r="5" spans="1:9" ht="12.95" customHeight="1" x14ac:dyDescent="0.25">
      <c r="A5" s="267" t="s">
        <v>5</v>
      </c>
      <c r="B5" s="267"/>
      <c r="C5" s="267"/>
      <c r="D5" s="267"/>
      <c r="E5" s="267"/>
      <c r="F5" s="267"/>
      <c r="G5" s="267"/>
      <c r="H5" s="267"/>
      <c r="I5" s="267"/>
    </row>
    <row r="6" spans="1:9" ht="12.95" customHeight="1" x14ac:dyDescent="0.25">
      <c r="A6" s="1" t="s">
        <v>18</v>
      </c>
      <c r="B6" s="7">
        <v>13</v>
      </c>
      <c r="C6" s="121" t="s">
        <v>352</v>
      </c>
      <c r="D6" s="5">
        <v>10</v>
      </c>
      <c r="E6" s="1">
        <v>0.1</v>
      </c>
      <c r="F6" s="1">
        <v>8.3000000000000007</v>
      </c>
      <c r="G6" s="1">
        <v>0.1</v>
      </c>
      <c r="H6" s="1">
        <v>75</v>
      </c>
      <c r="I6" s="1">
        <v>0</v>
      </c>
    </row>
    <row r="7" spans="1:9" ht="12.95" customHeight="1" x14ac:dyDescent="0.25">
      <c r="A7" s="1" t="s">
        <v>18</v>
      </c>
      <c r="B7" s="7">
        <v>7</v>
      </c>
      <c r="C7" s="121" t="s">
        <v>173</v>
      </c>
      <c r="D7" s="5" t="s">
        <v>323</v>
      </c>
      <c r="E7" s="1">
        <v>11.6</v>
      </c>
      <c r="F7" s="1">
        <v>4</v>
      </c>
      <c r="G7" s="1">
        <v>19.600000000000001</v>
      </c>
      <c r="H7" s="1">
        <v>160</v>
      </c>
      <c r="I7" s="1">
        <v>0</v>
      </c>
    </row>
    <row r="8" spans="1:9" ht="12.95" customHeight="1" x14ac:dyDescent="0.25">
      <c r="A8" s="1" t="s">
        <v>18</v>
      </c>
      <c r="B8" s="7">
        <v>184</v>
      </c>
      <c r="C8" s="121" t="s">
        <v>56</v>
      </c>
      <c r="D8" s="5" t="s">
        <v>124</v>
      </c>
      <c r="E8" s="1">
        <v>11.3</v>
      </c>
      <c r="F8" s="1">
        <v>11.8</v>
      </c>
      <c r="G8" s="1">
        <v>44.8</v>
      </c>
      <c r="H8" s="1">
        <v>332</v>
      </c>
      <c r="I8" s="1">
        <v>1.7</v>
      </c>
    </row>
    <row r="9" spans="1:9" ht="12.95" customHeight="1" x14ac:dyDescent="0.25">
      <c r="A9" s="1" t="s">
        <v>18</v>
      </c>
      <c r="B9" s="7">
        <v>432</v>
      </c>
      <c r="C9" s="121" t="s">
        <v>39</v>
      </c>
      <c r="D9" s="5">
        <v>200</v>
      </c>
      <c r="E9" s="1">
        <v>1.5</v>
      </c>
      <c r="F9" s="1">
        <v>1.3</v>
      </c>
      <c r="G9" s="1">
        <v>22.4</v>
      </c>
      <c r="H9" s="1">
        <v>107</v>
      </c>
      <c r="I9" s="1">
        <v>1</v>
      </c>
    </row>
    <row r="10" spans="1:9" ht="12.95" customHeight="1" x14ac:dyDescent="0.25">
      <c r="A10" s="1" t="s">
        <v>319</v>
      </c>
      <c r="B10" s="7">
        <v>458</v>
      </c>
      <c r="C10" s="137" t="s">
        <v>321</v>
      </c>
      <c r="D10" s="5">
        <v>150</v>
      </c>
      <c r="E10" s="1">
        <v>0.9</v>
      </c>
      <c r="F10" s="1">
        <v>0.9</v>
      </c>
      <c r="G10" s="1">
        <v>25</v>
      </c>
      <c r="H10" s="1">
        <v>108</v>
      </c>
      <c r="I10" s="1">
        <v>12.6</v>
      </c>
    </row>
    <row r="11" spans="1:9" ht="12.95" customHeight="1" x14ac:dyDescent="0.25">
      <c r="A11" s="25"/>
      <c r="B11" s="28"/>
      <c r="C11" s="29" t="s">
        <v>185</v>
      </c>
      <c r="D11" s="26"/>
      <c r="E11" s="25">
        <v>24.5</v>
      </c>
      <c r="F11" s="25">
        <v>25.4</v>
      </c>
      <c r="G11" s="25">
        <v>87</v>
      </c>
      <c r="H11" s="25">
        <v>674</v>
      </c>
      <c r="I11" s="25">
        <v>2.7</v>
      </c>
    </row>
    <row r="12" spans="1:9" ht="12.95" customHeight="1" x14ac:dyDescent="0.25">
      <c r="A12" s="224" t="s">
        <v>6</v>
      </c>
      <c r="B12" s="224"/>
      <c r="C12" s="224"/>
      <c r="D12" s="224"/>
      <c r="E12" s="224"/>
      <c r="F12" s="224"/>
      <c r="G12" s="224"/>
      <c r="H12" s="224"/>
      <c r="I12" s="224"/>
    </row>
    <row r="13" spans="1:9" ht="12.95" customHeight="1" x14ac:dyDescent="0.25">
      <c r="A13" s="126" t="s">
        <v>18</v>
      </c>
      <c r="B13" s="128">
        <v>50</v>
      </c>
      <c r="C13" s="111" t="s">
        <v>296</v>
      </c>
      <c r="D13" s="118">
        <v>100</v>
      </c>
      <c r="E13" s="129">
        <f>8*80/100</f>
        <v>6.4</v>
      </c>
      <c r="F13" s="129">
        <f>10.1*80/100</f>
        <v>8.08</v>
      </c>
      <c r="G13" s="129">
        <f>15.2*80/100</f>
        <v>12.16</v>
      </c>
      <c r="H13" s="129">
        <f>184*80/100</f>
        <v>147.19999999999999</v>
      </c>
      <c r="I13" s="129">
        <v>5</v>
      </c>
    </row>
    <row r="14" spans="1:9" ht="12.95" customHeight="1" x14ac:dyDescent="0.25">
      <c r="A14" s="1" t="s">
        <v>18</v>
      </c>
      <c r="B14" s="7">
        <v>105</v>
      </c>
      <c r="C14" s="42" t="s">
        <v>304</v>
      </c>
      <c r="D14" s="5" t="s">
        <v>125</v>
      </c>
      <c r="E14" s="1">
        <v>3.6</v>
      </c>
      <c r="F14" s="1">
        <v>4.2</v>
      </c>
      <c r="G14" s="1">
        <v>15.6</v>
      </c>
      <c r="H14" s="1">
        <v>115</v>
      </c>
      <c r="I14" s="1">
        <v>1</v>
      </c>
    </row>
    <row r="15" spans="1:9" ht="12.95" customHeight="1" x14ac:dyDescent="0.25">
      <c r="A15" s="1" t="s">
        <v>18</v>
      </c>
      <c r="B15" s="7">
        <v>312</v>
      </c>
      <c r="C15" s="22" t="s">
        <v>175</v>
      </c>
      <c r="D15" s="5">
        <v>150</v>
      </c>
      <c r="E15" s="1">
        <v>23.3</v>
      </c>
      <c r="F15" s="1">
        <v>17.3</v>
      </c>
      <c r="G15" s="1">
        <v>5.4</v>
      </c>
      <c r="H15" s="1">
        <v>270</v>
      </c>
      <c r="I15" s="1">
        <v>13</v>
      </c>
    </row>
    <row r="16" spans="1:9" ht="12.95" customHeight="1" x14ac:dyDescent="0.25">
      <c r="A16" s="1" t="s">
        <v>18</v>
      </c>
      <c r="B16" s="7">
        <v>326</v>
      </c>
      <c r="C16" s="22" t="s">
        <v>72</v>
      </c>
      <c r="D16" s="5">
        <v>180</v>
      </c>
      <c r="E16" s="1">
        <v>3.8</v>
      </c>
      <c r="F16" s="1">
        <v>5.4</v>
      </c>
      <c r="G16" s="1">
        <v>38.9</v>
      </c>
      <c r="H16" s="1">
        <v>220</v>
      </c>
      <c r="I16" s="1">
        <v>1</v>
      </c>
    </row>
    <row r="17" spans="1:9" ht="12.95" customHeight="1" x14ac:dyDescent="0.25">
      <c r="A17" s="1" t="s">
        <v>18</v>
      </c>
      <c r="B17" s="20">
        <v>402</v>
      </c>
      <c r="C17" s="23" t="s">
        <v>130</v>
      </c>
      <c r="D17" s="1">
        <v>200</v>
      </c>
      <c r="E17" s="1">
        <v>0.6</v>
      </c>
      <c r="F17" s="1">
        <v>0.1</v>
      </c>
      <c r="G17" s="1">
        <v>31.7</v>
      </c>
      <c r="H17" s="1">
        <v>131</v>
      </c>
      <c r="I17" s="1">
        <v>25</v>
      </c>
    </row>
    <row r="18" spans="1:9" ht="12.95" customHeight="1" x14ac:dyDescent="0.25">
      <c r="A18" s="1" t="s">
        <v>19</v>
      </c>
      <c r="B18" s="7" t="s">
        <v>19</v>
      </c>
      <c r="C18" s="23" t="s">
        <v>381</v>
      </c>
      <c r="D18" s="5">
        <v>100</v>
      </c>
      <c r="E18" s="1">
        <v>5.86</v>
      </c>
      <c r="F18" s="1">
        <v>0.94</v>
      </c>
      <c r="G18" s="1">
        <v>44.4</v>
      </c>
      <c r="H18" s="1">
        <v>189</v>
      </c>
      <c r="I18" s="1">
        <v>0</v>
      </c>
    </row>
    <row r="19" spans="1:9" ht="12.95" customHeight="1" x14ac:dyDescent="0.25">
      <c r="A19" s="1" t="s">
        <v>19</v>
      </c>
      <c r="B19" s="7" t="s">
        <v>19</v>
      </c>
      <c r="C19" s="23" t="s">
        <v>382</v>
      </c>
      <c r="D19" s="5">
        <v>100</v>
      </c>
      <c r="E19" s="1">
        <v>7.5</v>
      </c>
      <c r="F19" s="1">
        <v>2.9</v>
      </c>
      <c r="G19" s="1">
        <v>51.4</v>
      </c>
      <c r="H19" s="1">
        <v>262</v>
      </c>
      <c r="I19" s="1">
        <v>0</v>
      </c>
    </row>
    <row r="20" spans="1:9" ht="12.95" customHeight="1" x14ac:dyDescent="0.25">
      <c r="A20" s="25"/>
      <c r="B20" s="28"/>
      <c r="C20" s="29" t="s">
        <v>185</v>
      </c>
      <c r="D20" s="26"/>
      <c r="E20" s="25">
        <v>55.4</v>
      </c>
      <c r="F20" s="25">
        <v>35</v>
      </c>
      <c r="G20" s="25">
        <v>197</v>
      </c>
      <c r="H20" s="25">
        <v>1203</v>
      </c>
      <c r="I20" s="25">
        <v>40</v>
      </c>
    </row>
    <row r="21" spans="1:9" ht="12.95" customHeight="1" x14ac:dyDescent="0.25">
      <c r="A21" s="224" t="s">
        <v>8</v>
      </c>
      <c r="B21" s="224"/>
      <c r="C21" s="224"/>
      <c r="D21" s="224"/>
      <c r="E21" s="224"/>
      <c r="F21" s="224"/>
      <c r="G21" s="224"/>
      <c r="H21" s="224"/>
      <c r="I21" s="224"/>
    </row>
    <row r="22" spans="1:9" ht="12.95" customHeight="1" x14ac:dyDescent="0.25">
      <c r="A22" s="1" t="s">
        <v>18</v>
      </c>
      <c r="B22" s="7">
        <v>479</v>
      </c>
      <c r="C22" s="121" t="s">
        <v>35</v>
      </c>
      <c r="D22" s="5">
        <v>80</v>
      </c>
      <c r="E22" s="1">
        <v>9.4</v>
      </c>
      <c r="F22" s="1">
        <v>4.5</v>
      </c>
      <c r="G22" s="1">
        <v>37.4</v>
      </c>
      <c r="H22" s="1">
        <v>230</v>
      </c>
      <c r="I22" s="1">
        <v>0</v>
      </c>
    </row>
    <row r="23" spans="1:9" ht="26.25" customHeight="1" x14ac:dyDescent="0.25">
      <c r="A23" s="20" t="s">
        <v>18</v>
      </c>
      <c r="B23" s="20">
        <v>442</v>
      </c>
      <c r="C23" s="169" t="s">
        <v>370</v>
      </c>
      <c r="D23" s="5">
        <v>200</v>
      </c>
      <c r="E23" s="5">
        <v>0.5</v>
      </c>
      <c r="F23" s="5">
        <v>0.1</v>
      </c>
      <c r="G23" s="5">
        <v>9.9</v>
      </c>
      <c r="H23" s="5">
        <v>43</v>
      </c>
      <c r="I23" s="5">
        <v>2</v>
      </c>
    </row>
    <row r="24" spans="1:9" ht="12.95" customHeight="1" x14ac:dyDescent="0.25">
      <c r="A24" s="1" t="s">
        <v>319</v>
      </c>
      <c r="B24" s="7">
        <v>458</v>
      </c>
      <c r="C24" s="121" t="s">
        <v>321</v>
      </c>
      <c r="D24" s="5">
        <v>150</v>
      </c>
      <c r="E24" s="1">
        <v>0.9</v>
      </c>
      <c r="F24" s="1">
        <v>0.9</v>
      </c>
      <c r="G24" s="1">
        <v>25</v>
      </c>
      <c r="H24" s="1">
        <v>108</v>
      </c>
      <c r="I24" s="1">
        <v>12.6</v>
      </c>
    </row>
    <row r="25" spans="1:9" ht="12.95" customHeight="1" x14ac:dyDescent="0.25">
      <c r="A25" s="25"/>
      <c r="B25" s="28"/>
      <c r="C25" s="29" t="s">
        <v>185</v>
      </c>
      <c r="D25" s="26"/>
      <c r="E25" s="25">
        <v>11.5</v>
      </c>
      <c r="F25" s="25">
        <v>6.2</v>
      </c>
      <c r="G25" s="25">
        <v>87.4</v>
      </c>
      <c r="H25" s="25">
        <v>420</v>
      </c>
      <c r="I25" s="25">
        <v>17</v>
      </c>
    </row>
    <row r="26" spans="1:9" ht="12.95" customHeight="1" x14ac:dyDescent="0.25">
      <c r="A26" s="222" t="s">
        <v>9</v>
      </c>
      <c r="B26" s="223"/>
      <c r="C26" s="223"/>
      <c r="D26" s="223"/>
      <c r="E26" s="223"/>
      <c r="F26" s="223"/>
      <c r="G26" s="223"/>
      <c r="H26" s="223"/>
      <c r="I26" s="223"/>
    </row>
    <row r="27" spans="1:9" ht="27" customHeight="1" x14ac:dyDescent="0.25">
      <c r="A27" s="1" t="s">
        <v>18</v>
      </c>
      <c r="B27" s="7">
        <v>20</v>
      </c>
      <c r="C27" s="23" t="s">
        <v>351</v>
      </c>
      <c r="D27" s="5">
        <v>100</v>
      </c>
      <c r="E27" s="1">
        <v>2.7</v>
      </c>
      <c r="F27" s="1">
        <v>5.0999999999999996</v>
      </c>
      <c r="G27" s="1">
        <v>2.6</v>
      </c>
      <c r="H27" s="1">
        <v>67</v>
      </c>
      <c r="I27" s="1">
        <v>6</v>
      </c>
    </row>
    <row r="28" spans="1:9" ht="12.95" customHeight="1" x14ac:dyDescent="0.25">
      <c r="A28" s="1" t="s">
        <v>18</v>
      </c>
      <c r="B28" s="74">
        <v>299</v>
      </c>
      <c r="C28" s="42" t="s">
        <v>305</v>
      </c>
      <c r="D28" s="1">
        <v>250</v>
      </c>
      <c r="E28" s="1">
        <v>28.2</v>
      </c>
      <c r="F28" s="1">
        <v>26.8</v>
      </c>
      <c r="G28" s="1">
        <v>22.3</v>
      </c>
      <c r="H28" s="1">
        <v>443</v>
      </c>
      <c r="I28" s="1">
        <v>8</v>
      </c>
    </row>
    <row r="29" spans="1:9" ht="12.95" customHeight="1" x14ac:dyDescent="0.25">
      <c r="A29" s="1" t="s">
        <v>18</v>
      </c>
      <c r="B29" s="7">
        <v>366</v>
      </c>
      <c r="C29" s="42" t="s">
        <v>306</v>
      </c>
      <c r="D29" s="5">
        <v>50</v>
      </c>
      <c r="E29" s="1">
        <v>1</v>
      </c>
      <c r="F29" s="1">
        <v>3.1</v>
      </c>
      <c r="G29" s="1">
        <v>3.3</v>
      </c>
      <c r="H29" s="1">
        <v>45</v>
      </c>
      <c r="I29" s="1">
        <v>0</v>
      </c>
    </row>
    <row r="30" spans="1:9" ht="12.95" customHeight="1" x14ac:dyDescent="0.25">
      <c r="A30" s="1" t="s">
        <v>18</v>
      </c>
      <c r="B30" s="7">
        <v>431</v>
      </c>
      <c r="C30" s="23" t="s">
        <v>57</v>
      </c>
      <c r="D30" s="5">
        <v>200</v>
      </c>
      <c r="E30" s="1">
        <v>0.3</v>
      </c>
      <c r="F30" s="1">
        <v>0.1</v>
      </c>
      <c r="G30" s="1">
        <v>15.2</v>
      </c>
      <c r="H30" s="1">
        <v>62</v>
      </c>
      <c r="I30" s="1">
        <v>3</v>
      </c>
    </row>
    <row r="31" spans="1:9" ht="12.95" customHeight="1" x14ac:dyDescent="0.25">
      <c r="A31" s="1" t="s">
        <v>19</v>
      </c>
      <c r="B31" s="7" t="s">
        <v>19</v>
      </c>
      <c r="C31" s="23" t="s">
        <v>381</v>
      </c>
      <c r="D31" s="5">
        <v>50</v>
      </c>
      <c r="E31" s="1">
        <v>2.9</v>
      </c>
      <c r="F31" s="1">
        <v>0.47</v>
      </c>
      <c r="G31" s="1">
        <v>22.2</v>
      </c>
      <c r="H31" s="1">
        <v>94.5</v>
      </c>
      <c r="I31" s="1">
        <v>0</v>
      </c>
    </row>
    <row r="32" spans="1:9" ht="12.95" customHeight="1" x14ac:dyDescent="0.25">
      <c r="A32" s="1" t="s">
        <v>19</v>
      </c>
      <c r="B32" s="7" t="s">
        <v>19</v>
      </c>
      <c r="C32" s="23" t="s">
        <v>382</v>
      </c>
      <c r="D32" s="5">
        <v>100</v>
      </c>
      <c r="E32" s="1">
        <v>7.5</v>
      </c>
      <c r="F32" s="1">
        <v>2.9</v>
      </c>
      <c r="G32" s="1">
        <v>51.4</v>
      </c>
      <c r="H32" s="1">
        <v>262</v>
      </c>
      <c r="I32" s="1">
        <v>0</v>
      </c>
    </row>
    <row r="33" spans="1:9" ht="12.95" customHeight="1" x14ac:dyDescent="0.25">
      <c r="A33" s="1" t="s">
        <v>18</v>
      </c>
      <c r="B33" s="7">
        <v>13</v>
      </c>
      <c r="C33" s="152" t="s">
        <v>352</v>
      </c>
      <c r="D33" s="5">
        <v>10</v>
      </c>
      <c r="E33" s="1">
        <v>0.1</v>
      </c>
      <c r="F33" s="1">
        <v>8.3000000000000007</v>
      </c>
      <c r="G33" s="1">
        <v>0.1</v>
      </c>
      <c r="H33" s="1">
        <v>75</v>
      </c>
      <c r="I33" s="1">
        <v>0</v>
      </c>
    </row>
    <row r="34" spans="1:9" ht="12.95" customHeight="1" x14ac:dyDescent="0.25">
      <c r="A34" s="25"/>
      <c r="B34" s="28"/>
      <c r="C34" s="29" t="s">
        <v>185</v>
      </c>
      <c r="D34" s="26"/>
      <c r="E34" s="25">
        <v>33.1</v>
      </c>
      <c r="F34" s="25">
        <v>39.1</v>
      </c>
      <c r="G34" s="25">
        <v>126</v>
      </c>
      <c r="H34" s="25">
        <v>975</v>
      </c>
      <c r="I34" s="25">
        <v>38</v>
      </c>
    </row>
    <row r="35" spans="1:9" ht="12.95" customHeight="1" x14ac:dyDescent="0.25">
      <c r="A35" s="224" t="s">
        <v>36</v>
      </c>
      <c r="B35" s="224"/>
      <c r="C35" s="224"/>
      <c r="D35" s="224"/>
      <c r="E35" s="224"/>
      <c r="F35" s="224"/>
      <c r="G35" s="224"/>
      <c r="H35" s="224"/>
      <c r="I35" s="224"/>
    </row>
    <row r="36" spans="1:9" ht="12.95" customHeight="1" x14ac:dyDescent="0.25">
      <c r="A36" s="1" t="s">
        <v>18</v>
      </c>
      <c r="B36" s="7">
        <v>434</v>
      </c>
      <c r="C36" s="1" t="s">
        <v>295</v>
      </c>
      <c r="D36" s="5">
        <v>200</v>
      </c>
      <c r="E36" s="1">
        <v>6.1</v>
      </c>
      <c r="F36" s="1">
        <v>5.3</v>
      </c>
      <c r="G36" s="9"/>
      <c r="H36" s="1">
        <v>113</v>
      </c>
      <c r="I36" s="1">
        <v>3</v>
      </c>
    </row>
    <row r="37" spans="1:9" ht="12.95" customHeight="1" x14ac:dyDescent="0.25">
      <c r="A37" s="1" t="s">
        <v>19</v>
      </c>
      <c r="B37" s="7" t="s">
        <v>19</v>
      </c>
      <c r="C37" s="1" t="s">
        <v>294</v>
      </c>
      <c r="D37" s="5">
        <v>30</v>
      </c>
      <c r="E37" s="1">
        <v>0</v>
      </c>
      <c r="F37" s="1">
        <v>0</v>
      </c>
      <c r="G37" s="9"/>
      <c r="H37" s="1">
        <v>159</v>
      </c>
      <c r="I37" s="1">
        <v>0</v>
      </c>
    </row>
    <row r="38" spans="1:9" ht="12.95" customHeight="1" x14ac:dyDescent="0.25">
      <c r="A38" s="1"/>
      <c r="B38" s="7"/>
      <c r="C38" s="25" t="s">
        <v>20</v>
      </c>
      <c r="D38" s="26"/>
      <c r="E38" s="25">
        <f t="shared" ref="E38:H38" si="0">SUM(E11+E20+E25+E34)</f>
        <v>124.5</v>
      </c>
      <c r="F38" s="25">
        <f t="shared" si="0"/>
        <v>105.69999999999999</v>
      </c>
      <c r="G38" s="25">
        <f t="shared" si="0"/>
        <v>497.4</v>
      </c>
      <c r="H38" s="25">
        <f t="shared" si="0"/>
        <v>3272</v>
      </c>
      <c r="I38" s="25">
        <f>SUM(I11+I20+I25+I34)</f>
        <v>97.7</v>
      </c>
    </row>
    <row r="39" spans="1:9" ht="12.95" customHeight="1" x14ac:dyDescent="0.25">
      <c r="A39" s="63"/>
      <c r="B39" s="63"/>
      <c r="C39" s="138" t="s">
        <v>141</v>
      </c>
      <c r="D39" s="139"/>
      <c r="E39" s="147">
        <v>1</v>
      </c>
      <c r="F39" s="147">
        <v>1</v>
      </c>
      <c r="G39" s="147">
        <v>4</v>
      </c>
      <c r="H39" s="147"/>
      <c r="I39" s="147"/>
    </row>
    <row r="40" spans="1:9" x14ac:dyDescent="0.25">
      <c r="C40" s="142"/>
      <c r="D40" s="143" t="s">
        <v>317</v>
      </c>
      <c r="E40" s="142"/>
      <c r="F40" s="142"/>
      <c r="G40" s="144">
        <f>SUM(E38*4/G38)</f>
        <v>1.0012062726176116</v>
      </c>
    </row>
  </sheetData>
  <mergeCells count="12">
    <mergeCell ref="A2:I2"/>
    <mergeCell ref="A3:A4"/>
    <mergeCell ref="B3:B4"/>
    <mergeCell ref="C3:C4"/>
    <mergeCell ref="D3:D4"/>
    <mergeCell ref="E3:G3"/>
    <mergeCell ref="H3:H4"/>
    <mergeCell ref="A5:I5"/>
    <mergeCell ref="A12:I12"/>
    <mergeCell ref="A21:I21"/>
    <mergeCell ref="A26:I26"/>
    <mergeCell ref="A35:I35"/>
  </mergeCells>
  <pageMargins left="0.23622047244094491" right="0.23622047244094491" top="0.94488188976377963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6" sqref="A6:I45"/>
    </sheetView>
  </sheetViews>
  <sheetFormatPr defaultRowHeight="15" x14ac:dyDescent="0.25"/>
  <cols>
    <col min="1" max="1" width="11.28515625" customWidth="1"/>
    <col min="2" max="2" width="9.85546875" style="11" customWidth="1"/>
    <col min="3" max="3" width="55.140625" customWidth="1"/>
    <col min="4" max="4" width="9.7109375" style="12" customWidth="1"/>
    <col min="5" max="9" width="9.7109375" customWidth="1"/>
  </cols>
  <sheetData>
    <row r="1" spans="1:9" ht="24" customHeight="1" x14ac:dyDescent="0.25"/>
    <row r="2" spans="1:9" hidden="1" x14ac:dyDescent="0.25"/>
    <row r="3" spans="1:9" hidden="1" x14ac:dyDescent="0.25"/>
    <row r="4" spans="1:9" ht="24.75" hidden="1" customHeight="1" x14ac:dyDescent="0.25"/>
    <row r="5" spans="1:9" ht="26.25" hidden="1" customHeight="1" x14ac:dyDescent="0.25"/>
    <row r="6" spans="1:9" ht="12" customHeight="1" x14ac:dyDescent="0.25">
      <c r="A6" s="213" t="s">
        <v>226</v>
      </c>
      <c r="B6" s="213"/>
      <c r="C6" s="213"/>
      <c r="D6" s="213"/>
      <c r="E6" s="213"/>
      <c r="F6" s="213"/>
      <c r="G6" s="213"/>
      <c r="H6" s="213"/>
      <c r="I6" s="213"/>
    </row>
    <row r="7" spans="1:9" x14ac:dyDescent="0.25">
      <c r="A7" s="258" t="s">
        <v>221</v>
      </c>
      <c r="B7" s="258" t="s">
        <v>13</v>
      </c>
      <c r="C7" s="258" t="s">
        <v>222</v>
      </c>
      <c r="D7" s="281" t="s">
        <v>2</v>
      </c>
      <c r="E7" s="258" t="s">
        <v>3</v>
      </c>
      <c r="F7" s="258"/>
      <c r="G7" s="258"/>
      <c r="H7" s="258" t="s">
        <v>4</v>
      </c>
      <c r="I7" s="40"/>
    </row>
    <row r="8" spans="1:9" x14ac:dyDescent="0.25">
      <c r="A8" s="258"/>
      <c r="B8" s="279"/>
      <c r="C8" s="280"/>
      <c r="D8" s="260"/>
      <c r="E8" s="32" t="s">
        <v>14</v>
      </c>
      <c r="F8" s="32" t="s">
        <v>15</v>
      </c>
      <c r="G8" s="32" t="s">
        <v>16</v>
      </c>
      <c r="H8" s="258"/>
      <c r="I8" s="32" t="s">
        <v>17</v>
      </c>
    </row>
    <row r="9" spans="1:9" ht="12.95" customHeight="1" x14ac:dyDescent="0.25">
      <c r="A9" s="232" t="s">
        <v>5</v>
      </c>
      <c r="B9" s="232"/>
      <c r="C9" s="232"/>
      <c r="D9" s="232"/>
      <c r="E9" s="232"/>
      <c r="F9" s="232"/>
      <c r="G9" s="232"/>
      <c r="H9" s="232"/>
      <c r="I9" s="232"/>
    </row>
    <row r="10" spans="1:9" ht="12.95" customHeight="1" x14ac:dyDescent="0.25">
      <c r="A10" s="20" t="s">
        <v>18</v>
      </c>
      <c r="B10" s="20">
        <v>12</v>
      </c>
      <c r="C10" s="20" t="s">
        <v>314</v>
      </c>
      <c r="D10" s="5" t="s">
        <v>322</v>
      </c>
      <c r="E10" s="5">
        <v>6.6</v>
      </c>
      <c r="F10" s="5">
        <v>7.2</v>
      </c>
      <c r="G10" s="5">
        <v>14.3</v>
      </c>
      <c r="H10" s="5">
        <v>148</v>
      </c>
      <c r="I10" s="5">
        <v>0</v>
      </c>
    </row>
    <row r="11" spans="1:9" ht="12.95" customHeight="1" x14ac:dyDescent="0.25">
      <c r="A11" s="20" t="s">
        <v>18</v>
      </c>
      <c r="B11" s="20">
        <v>189</v>
      </c>
      <c r="C11" s="23" t="s">
        <v>55</v>
      </c>
      <c r="D11" s="5" t="s">
        <v>124</v>
      </c>
      <c r="E11" s="18">
        <v>8.5</v>
      </c>
      <c r="F11" s="18">
        <v>12.5</v>
      </c>
      <c r="G11" s="18">
        <v>31.5</v>
      </c>
      <c r="H11" s="18">
        <v>271.7</v>
      </c>
      <c r="I11" s="18">
        <v>1.7</v>
      </c>
    </row>
    <row r="12" spans="1:9" ht="12.95" customHeight="1" x14ac:dyDescent="0.25">
      <c r="A12" s="20" t="s">
        <v>18</v>
      </c>
      <c r="B12" s="20">
        <v>433</v>
      </c>
      <c r="C12" s="23" t="s">
        <v>31</v>
      </c>
      <c r="D12" s="5">
        <v>200</v>
      </c>
      <c r="E12" s="18">
        <v>2.9</v>
      </c>
      <c r="F12" s="18">
        <v>2.5</v>
      </c>
      <c r="G12" s="18">
        <v>24.8</v>
      </c>
      <c r="H12" s="18">
        <v>134</v>
      </c>
      <c r="I12" s="18">
        <v>1</v>
      </c>
    </row>
    <row r="13" spans="1:9" ht="12.95" customHeight="1" x14ac:dyDescent="0.25">
      <c r="A13" s="20" t="s">
        <v>319</v>
      </c>
      <c r="B13" s="20">
        <v>458</v>
      </c>
      <c r="C13" s="23" t="s">
        <v>84</v>
      </c>
      <c r="D13" s="5">
        <v>150</v>
      </c>
      <c r="E13" s="18">
        <v>3</v>
      </c>
      <c r="F13" s="18">
        <v>0.4</v>
      </c>
      <c r="G13" s="18">
        <v>13</v>
      </c>
      <c r="H13" s="18">
        <v>26</v>
      </c>
      <c r="I13" s="18">
        <v>13.5</v>
      </c>
    </row>
    <row r="14" spans="1:9" ht="12.95" customHeight="1" x14ac:dyDescent="0.25">
      <c r="A14" s="30"/>
      <c r="B14" s="30"/>
      <c r="C14" s="30" t="s">
        <v>185</v>
      </c>
      <c r="D14" s="26"/>
      <c r="E14" s="29">
        <f t="shared" ref="E14:G14" si="0">SUM(E10:E13)</f>
        <v>21</v>
      </c>
      <c r="F14" s="29">
        <f t="shared" si="0"/>
        <v>22.599999999999998</v>
      </c>
      <c r="G14" s="29">
        <f t="shared" si="0"/>
        <v>83.6</v>
      </c>
      <c r="H14" s="29">
        <f>SUM(H10:H13)</f>
        <v>579.70000000000005</v>
      </c>
      <c r="I14" s="29">
        <v>2.7</v>
      </c>
    </row>
    <row r="15" spans="1:9" ht="12.95" customHeight="1" x14ac:dyDescent="0.25">
      <c r="A15" s="232" t="s">
        <v>106</v>
      </c>
      <c r="B15" s="232"/>
      <c r="C15" s="232"/>
      <c r="D15" s="232"/>
      <c r="E15" s="232"/>
      <c r="F15" s="232"/>
      <c r="G15" s="232"/>
      <c r="H15" s="232"/>
      <c r="I15" s="232"/>
    </row>
    <row r="16" spans="1:9" ht="12.95" customHeight="1" x14ac:dyDescent="0.25">
      <c r="A16" s="20" t="s">
        <v>19</v>
      </c>
      <c r="B16" s="20" t="s">
        <v>19</v>
      </c>
      <c r="C16" s="23" t="s">
        <v>176</v>
      </c>
      <c r="D16" s="5">
        <v>200</v>
      </c>
      <c r="E16" s="29">
        <v>6.1</v>
      </c>
      <c r="F16" s="29">
        <v>5.3</v>
      </c>
      <c r="G16" s="29">
        <v>10.1</v>
      </c>
      <c r="H16" s="29">
        <v>113</v>
      </c>
      <c r="I16" s="29">
        <v>3</v>
      </c>
    </row>
    <row r="17" spans="1:9" ht="12.95" customHeight="1" x14ac:dyDescent="0.25">
      <c r="A17" s="283" t="s">
        <v>6</v>
      </c>
      <c r="B17" s="283"/>
      <c r="C17" s="283"/>
      <c r="D17" s="283"/>
      <c r="E17" s="283"/>
      <c r="F17" s="283"/>
      <c r="G17" s="283"/>
      <c r="H17" s="283"/>
      <c r="I17" s="283"/>
    </row>
    <row r="18" spans="1:9" ht="12.95" customHeight="1" x14ac:dyDescent="0.25">
      <c r="A18" s="20" t="s">
        <v>19</v>
      </c>
      <c r="B18" s="20" t="s">
        <v>19</v>
      </c>
      <c r="C18" s="20" t="s">
        <v>101</v>
      </c>
      <c r="D18" s="5">
        <v>100</v>
      </c>
      <c r="E18" s="5">
        <v>0.5</v>
      </c>
      <c r="F18" s="5">
        <v>0.16</v>
      </c>
      <c r="G18" s="5">
        <v>3.4</v>
      </c>
      <c r="H18" s="5">
        <v>16</v>
      </c>
      <c r="I18" s="5">
        <v>20</v>
      </c>
    </row>
    <row r="19" spans="1:9" ht="12.95" customHeight="1" x14ac:dyDescent="0.25">
      <c r="A19" s="20" t="s">
        <v>18</v>
      </c>
      <c r="B19" s="20" t="s">
        <v>123</v>
      </c>
      <c r="C19" s="23" t="s">
        <v>178</v>
      </c>
      <c r="D19" s="5" t="s">
        <v>210</v>
      </c>
      <c r="E19" s="18">
        <v>6.7</v>
      </c>
      <c r="F19" s="18">
        <v>4.7</v>
      </c>
      <c r="G19" s="18">
        <v>24</v>
      </c>
      <c r="H19" s="18">
        <v>165.8</v>
      </c>
      <c r="I19" s="18">
        <v>9.6</v>
      </c>
    </row>
    <row r="20" spans="1:9" ht="12.95" customHeight="1" x14ac:dyDescent="0.25">
      <c r="A20" s="20" t="s">
        <v>18</v>
      </c>
      <c r="B20" s="20">
        <v>239</v>
      </c>
      <c r="C20" s="23" t="s">
        <v>307</v>
      </c>
      <c r="D20" s="5">
        <v>100</v>
      </c>
      <c r="E20" s="5">
        <v>6.5</v>
      </c>
      <c r="F20" s="5">
        <v>6.3</v>
      </c>
      <c r="G20" s="5">
        <v>7.5</v>
      </c>
      <c r="H20" s="5">
        <v>113</v>
      </c>
      <c r="I20" s="5">
        <v>0</v>
      </c>
    </row>
    <row r="21" spans="1:9" ht="12.95" customHeight="1" x14ac:dyDescent="0.25">
      <c r="A21" s="20" t="s">
        <v>18</v>
      </c>
      <c r="B21" s="20">
        <v>335</v>
      </c>
      <c r="C21" s="23" t="s">
        <v>7</v>
      </c>
      <c r="D21" s="5">
        <v>230</v>
      </c>
      <c r="E21" s="1">
        <v>3.1</v>
      </c>
      <c r="F21" s="1">
        <v>5.4</v>
      </c>
      <c r="G21" s="1">
        <v>20.3</v>
      </c>
      <c r="H21" s="13">
        <v>141</v>
      </c>
      <c r="I21" s="13">
        <v>5</v>
      </c>
    </row>
    <row r="22" spans="1:9" ht="12.95" customHeight="1" x14ac:dyDescent="0.25">
      <c r="A22" s="20" t="s">
        <v>18</v>
      </c>
      <c r="B22" s="20">
        <v>411</v>
      </c>
      <c r="C22" s="22" t="s">
        <v>339</v>
      </c>
      <c r="D22" s="5">
        <v>200</v>
      </c>
      <c r="E22" s="5">
        <v>0.1</v>
      </c>
      <c r="F22" s="5">
        <v>0.1</v>
      </c>
      <c r="G22" s="5">
        <v>27.9</v>
      </c>
      <c r="H22" s="5">
        <v>113</v>
      </c>
      <c r="I22" s="5">
        <v>25</v>
      </c>
    </row>
    <row r="23" spans="1:9" ht="12.95" customHeight="1" x14ac:dyDescent="0.25">
      <c r="A23" s="20" t="s">
        <v>19</v>
      </c>
      <c r="B23" s="20" t="s">
        <v>19</v>
      </c>
      <c r="C23" s="23" t="s">
        <v>381</v>
      </c>
      <c r="D23" s="5">
        <v>100</v>
      </c>
      <c r="E23" s="18">
        <v>5.86</v>
      </c>
      <c r="F23" s="18">
        <v>0.94</v>
      </c>
      <c r="G23" s="18">
        <v>44.4</v>
      </c>
      <c r="H23" s="18">
        <v>189</v>
      </c>
      <c r="I23" s="18">
        <v>0</v>
      </c>
    </row>
    <row r="24" spans="1:9" ht="12.95" customHeight="1" x14ac:dyDescent="0.25">
      <c r="A24" s="20" t="s">
        <v>19</v>
      </c>
      <c r="B24" s="20" t="s">
        <v>19</v>
      </c>
      <c r="C24" s="23" t="s">
        <v>382</v>
      </c>
      <c r="D24" s="5">
        <v>100</v>
      </c>
      <c r="E24" s="18">
        <v>7.5</v>
      </c>
      <c r="F24" s="18">
        <v>2.9</v>
      </c>
      <c r="G24" s="18">
        <v>51.4</v>
      </c>
      <c r="H24" s="18">
        <v>262</v>
      </c>
      <c r="I24" s="18">
        <v>0</v>
      </c>
    </row>
    <row r="25" spans="1:9" ht="12.95" customHeight="1" x14ac:dyDescent="0.25">
      <c r="A25" s="30"/>
      <c r="B25" s="30"/>
      <c r="C25" s="30" t="s">
        <v>185</v>
      </c>
      <c r="D25" s="26"/>
      <c r="E25" s="29">
        <f t="shared" ref="E25:I25" si="1">SUM(E18:E24)</f>
        <v>30.26</v>
      </c>
      <c r="F25" s="29">
        <f t="shared" si="1"/>
        <v>20.500000000000004</v>
      </c>
      <c r="G25" s="29">
        <f t="shared" si="1"/>
        <v>178.9</v>
      </c>
      <c r="H25" s="29">
        <f>SUM(H18:H24)</f>
        <v>999.8</v>
      </c>
      <c r="I25" s="29">
        <f t="shared" si="1"/>
        <v>59.6</v>
      </c>
    </row>
    <row r="26" spans="1:9" ht="12.95" customHeight="1" x14ac:dyDescent="0.25">
      <c r="A26" s="232" t="s">
        <v>8</v>
      </c>
      <c r="B26" s="232"/>
      <c r="C26" s="232"/>
      <c r="D26" s="232"/>
      <c r="E26" s="232"/>
      <c r="F26" s="232"/>
      <c r="G26" s="232"/>
      <c r="H26" s="232"/>
      <c r="I26" s="232"/>
    </row>
    <row r="27" spans="1:9" ht="12.95" customHeight="1" x14ac:dyDescent="0.25">
      <c r="A27" s="20" t="s">
        <v>19</v>
      </c>
      <c r="B27" s="20" t="s">
        <v>19</v>
      </c>
      <c r="C27" s="122" t="s">
        <v>315</v>
      </c>
      <c r="D27" s="5">
        <v>100</v>
      </c>
      <c r="E27" s="18">
        <f>50*5.2/100</f>
        <v>2.6</v>
      </c>
      <c r="F27" s="18">
        <v>3.2</v>
      </c>
      <c r="G27" s="18">
        <v>22.3</v>
      </c>
      <c r="H27" s="18">
        <f>258/2</f>
        <v>129</v>
      </c>
      <c r="I27" s="18">
        <v>0</v>
      </c>
    </row>
    <row r="28" spans="1:9" ht="26.25" customHeight="1" x14ac:dyDescent="0.25">
      <c r="A28" s="20" t="s">
        <v>18</v>
      </c>
      <c r="B28" s="20">
        <v>442</v>
      </c>
      <c r="C28" s="169" t="s">
        <v>370</v>
      </c>
      <c r="D28" s="5">
        <v>200</v>
      </c>
      <c r="E28" s="5">
        <v>0.5</v>
      </c>
      <c r="F28" s="5">
        <v>0.1</v>
      </c>
      <c r="G28" s="5">
        <v>9.9</v>
      </c>
      <c r="H28" s="5">
        <v>43</v>
      </c>
      <c r="I28" s="5">
        <v>2</v>
      </c>
    </row>
    <row r="29" spans="1:9" ht="12.95" customHeight="1" x14ac:dyDescent="0.25">
      <c r="A29" s="20" t="s">
        <v>319</v>
      </c>
      <c r="B29" s="20">
        <v>458</v>
      </c>
      <c r="C29" s="23" t="s">
        <v>84</v>
      </c>
      <c r="D29" s="5">
        <v>150</v>
      </c>
      <c r="E29" s="18">
        <v>3</v>
      </c>
      <c r="F29" s="18">
        <v>0.4</v>
      </c>
      <c r="G29" s="18">
        <v>13</v>
      </c>
      <c r="H29" s="18">
        <v>26</v>
      </c>
      <c r="I29" s="18">
        <v>13.5</v>
      </c>
    </row>
    <row r="30" spans="1:9" ht="12.95" customHeight="1" x14ac:dyDescent="0.25">
      <c r="A30" s="30"/>
      <c r="B30" s="30"/>
      <c r="C30" s="30" t="s">
        <v>185</v>
      </c>
      <c r="D30" s="26"/>
      <c r="E30" s="29">
        <f>SUM(E27:E29)</f>
        <v>6.1</v>
      </c>
      <c r="F30" s="29">
        <f>SUM(F27:F29)</f>
        <v>3.7</v>
      </c>
      <c r="G30" s="29">
        <f>SUM(G27:G29)</f>
        <v>45.2</v>
      </c>
      <c r="H30" s="29">
        <f>SUM(H27:H29)</f>
        <v>198</v>
      </c>
      <c r="I30" s="29">
        <f>SUM(I27:I29)</f>
        <v>15.5</v>
      </c>
    </row>
    <row r="31" spans="1:9" ht="12.95" customHeight="1" x14ac:dyDescent="0.25">
      <c r="A31" s="233" t="s">
        <v>9</v>
      </c>
      <c r="B31" s="228"/>
      <c r="C31" s="228"/>
      <c r="D31" s="228"/>
      <c r="E31" s="228"/>
      <c r="F31" s="228"/>
      <c r="G31" s="228"/>
      <c r="H31" s="228"/>
      <c r="I31" s="228"/>
    </row>
    <row r="32" spans="1:9" ht="12.95" customHeight="1" x14ac:dyDescent="0.25">
      <c r="A32" s="47" t="s">
        <v>18</v>
      </c>
      <c r="B32" s="47">
        <v>13</v>
      </c>
      <c r="C32" s="152" t="s">
        <v>352</v>
      </c>
      <c r="D32" s="43">
        <v>10</v>
      </c>
      <c r="E32" s="48">
        <v>0.1</v>
      </c>
      <c r="F32" s="48">
        <v>8.3000000000000007</v>
      </c>
      <c r="G32" s="48">
        <v>0.1</v>
      </c>
      <c r="H32" s="48">
        <v>75</v>
      </c>
      <c r="I32" s="48">
        <v>0</v>
      </c>
    </row>
    <row r="33" spans="1:9" ht="12.95" customHeight="1" x14ac:dyDescent="0.25">
      <c r="A33" s="20" t="s">
        <v>18</v>
      </c>
      <c r="B33" s="20">
        <v>14</v>
      </c>
      <c r="C33" s="23" t="s">
        <v>387</v>
      </c>
      <c r="D33" s="5">
        <v>22</v>
      </c>
      <c r="E33" s="18">
        <v>6.9</v>
      </c>
      <c r="F33" s="18">
        <v>8.9</v>
      </c>
      <c r="G33" s="18">
        <v>0</v>
      </c>
      <c r="H33" s="18">
        <v>109</v>
      </c>
      <c r="I33" s="18">
        <v>0</v>
      </c>
    </row>
    <row r="34" spans="1:9" ht="12.95" customHeight="1" x14ac:dyDescent="0.25">
      <c r="A34" s="20" t="s">
        <v>18</v>
      </c>
      <c r="B34" s="20">
        <v>272</v>
      </c>
      <c r="C34" s="42" t="s">
        <v>318</v>
      </c>
      <c r="D34" s="5">
        <v>100</v>
      </c>
      <c r="E34" s="18">
        <v>20</v>
      </c>
      <c r="F34" s="18">
        <v>13</v>
      </c>
      <c r="G34" s="18">
        <v>20</v>
      </c>
      <c r="H34" s="18">
        <v>283</v>
      </c>
      <c r="I34" s="18">
        <v>0</v>
      </c>
    </row>
    <row r="35" spans="1:9" ht="12.95" customHeight="1" x14ac:dyDescent="0.25">
      <c r="A35" s="20" t="s">
        <v>18</v>
      </c>
      <c r="B35" s="20">
        <v>338</v>
      </c>
      <c r="C35" s="23" t="s">
        <v>227</v>
      </c>
      <c r="D35" s="5">
        <v>230</v>
      </c>
      <c r="E35" s="18">
        <v>19</v>
      </c>
      <c r="F35" s="18">
        <v>13</v>
      </c>
      <c r="G35" s="18">
        <v>28</v>
      </c>
      <c r="H35" s="18">
        <v>248</v>
      </c>
      <c r="I35" s="18">
        <v>38</v>
      </c>
    </row>
    <row r="36" spans="1:9" ht="12.95" customHeight="1" x14ac:dyDescent="0.25">
      <c r="A36" s="20" t="s">
        <v>54</v>
      </c>
      <c r="B36" s="20">
        <v>431</v>
      </c>
      <c r="C36" s="23" t="s">
        <v>44</v>
      </c>
      <c r="D36" s="5">
        <v>200</v>
      </c>
      <c r="E36" s="18">
        <v>0.3</v>
      </c>
      <c r="F36" s="18">
        <v>0.1</v>
      </c>
      <c r="G36" s="18">
        <v>15.2</v>
      </c>
      <c r="H36" s="18">
        <v>62</v>
      </c>
      <c r="I36" s="18">
        <v>3</v>
      </c>
    </row>
    <row r="37" spans="1:9" ht="12.95" customHeight="1" x14ac:dyDescent="0.25">
      <c r="A37" s="20" t="s">
        <v>19</v>
      </c>
      <c r="B37" s="20" t="s">
        <v>19</v>
      </c>
      <c r="C37" s="23" t="s">
        <v>381</v>
      </c>
      <c r="D37" s="5">
        <v>50</v>
      </c>
      <c r="E37" s="18">
        <v>2.9</v>
      </c>
      <c r="F37" s="18">
        <v>0.47</v>
      </c>
      <c r="G37" s="18">
        <v>22.2</v>
      </c>
      <c r="H37" s="18">
        <v>94.5</v>
      </c>
      <c r="I37" s="18">
        <v>0</v>
      </c>
    </row>
    <row r="38" spans="1:9" ht="12.95" customHeight="1" x14ac:dyDescent="0.25">
      <c r="A38" s="20" t="s">
        <v>19</v>
      </c>
      <c r="B38" s="20" t="s">
        <v>19</v>
      </c>
      <c r="C38" s="23" t="s">
        <v>382</v>
      </c>
      <c r="D38" s="5">
        <v>35</v>
      </c>
      <c r="E38" s="18">
        <v>2.2999999999999998</v>
      </c>
      <c r="F38" s="18">
        <v>1</v>
      </c>
      <c r="G38" s="18">
        <v>17.8</v>
      </c>
      <c r="H38" s="18">
        <v>92</v>
      </c>
      <c r="I38" s="18">
        <v>0</v>
      </c>
    </row>
    <row r="39" spans="1:9" ht="12.95" customHeight="1" x14ac:dyDescent="0.25">
      <c r="A39" s="30"/>
      <c r="B39" s="30"/>
      <c r="C39" s="30" t="s">
        <v>185</v>
      </c>
      <c r="D39" s="26"/>
      <c r="E39" s="29">
        <f t="shared" ref="E39:H39" si="2">SUM(E32:E38)</f>
        <v>51.499999999999993</v>
      </c>
      <c r="F39" s="29">
        <f t="shared" si="2"/>
        <v>44.77</v>
      </c>
      <c r="G39" s="29">
        <f t="shared" si="2"/>
        <v>103.3</v>
      </c>
      <c r="H39" s="29">
        <f t="shared" si="2"/>
        <v>963.5</v>
      </c>
      <c r="I39" s="29">
        <f>SUM(I32:I38)</f>
        <v>41</v>
      </c>
    </row>
    <row r="40" spans="1:9" ht="12.95" customHeight="1" x14ac:dyDescent="0.25">
      <c r="A40" s="232" t="s">
        <v>12</v>
      </c>
      <c r="B40" s="232"/>
      <c r="C40" s="232"/>
      <c r="D40" s="232"/>
      <c r="E40" s="232"/>
      <c r="F40" s="232"/>
      <c r="G40" s="232"/>
      <c r="H40" s="232"/>
      <c r="I40" s="232"/>
    </row>
    <row r="41" spans="1:9" ht="12.95" customHeight="1" x14ac:dyDescent="0.25">
      <c r="A41" s="20" t="s">
        <v>19</v>
      </c>
      <c r="B41" s="20" t="s">
        <v>19</v>
      </c>
      <c r="C41" s="20" t="s">
        <v>320</v>
      </c>
      <c r="D41" s="5">
        <v>25</v>
      </c>
      <c r="E41" s="26">
        <v>1.8</v>
      </c>
      <c r="F41" s="26">
        <v>1.6</v>
      </c>
      <c r="G41" s="26">
        <v>48.6</v>
      </c>
      <c r="H41" s="26">
        <v>205</v>
      </c>
      <c r="I41" s="26">
        <v>0</v>
      </c>
    </row>
    <row r="42" spans="1:9" ht="12.95" customHeight="1" x14ac:dyDescent="0.25">
      <c r="A42" s="20" t="s">
        <v>18</v>
      </c>
      <c r="B42" s="20">
        <v>435</v>
      </c>
      <c r="C42" s="23" t="s">
        <v>228</v>
      </c>
      <c r="D42" s="5">
        <v>125</v>
      </c>
      <c r="E42" s="29">
        <v>2.5</v>
      </c>
      <c r="F42" s="29">
        <v>1.9</v>
      </c>
      <c r="G42" s="29">
        <v>3.8</v>
      </c>
      <c r="H42" s="29">
        <v>60</v>
      </c>
      <c r="I42" s="29">
        <v>0.9</v>
      </c>
    </row>
    <row r="43" spans="1:9" ht="12.95" customHeight="1" x14ac:dyDescent="0.25">
      <c r="A43" s="20"/>
      <c r="B43" s="20"/>
      <c r="C43" s="30" t="s">
        <v>20</v>
      </c>
      <c r="D43" s="26"/>
      <c r="E43" s="29">
        <f>SUM(E14+E16+E25+E30+E39+E41+E42)</f>
        <v>119.25999999999999</v>
      </c>
      <c r="F43" s="29">
        <f>SUM(F14+F16+F25+F30+F39+F41+F42)</f>
        <v>100.37</v>
      </c>
      <c r="G43" s="29">
        <f>SUM(G14+G16+G25+G30+G39+G41+G42)</f>
        <v>473.50000000000006</v>
      </c>
      <c r="H43" s="29">
        <f>SUM(H14+H16+H25+H30+H39+H41+H42)</f>
        <v>3119</v>
      </c>
      <c r="I43" s="29">
        <f>SUM(I14+I16+I25+I30+I39+I41+I42)</f>
        <v>122.7</v>
      </c>
    </row>
    <row r="44" spans="1:9" ht="12.95" customHeight="1" x14ac:dyDescent="0.25">
      <c r="A44" s="63"/>
      <c r="B44" s="63"/>
      <c r="C44" s="138" t="s">
        <v>141</v>
      </c>
      <c r="D44" s="139"/>
      <c r="E44" s="147">
        <v>1</v>
      </c>
      <c r="F44" s="148">
        <v>1.05</v>
      </c>
      <c r="G44" s="147">
        <v>4</v>
      </c>
      <c r="H44" s="147"/>
      <c r="I44" s="147"/>
    </row>
    <row r="45" spans="1:9" ht="12.95" customHeight="1" x14ac:dyDescent="0.25">
      <c r="A45" s="63"/>
      <c r="B45" s="63"/>
      <c r="C45" s="138"/>
      <c r="D45" s="139"/>
      <c r="E45" s="140" t="s">
        <v>317</v>
      </c>
      <c r="F45" s="140"/>
      <c r="G45" s="140"/>
      <c r="H45" s="141">
        <f>SUM(E43*4/G43)</f>
        <v>1.0074762407602955</v>
      </c>
      <c r="I45" s="140"/>
    </row>
    <row r="46" spans="1:9" ht="12.95" customHeight="1" x14ac:dyDescent="0.25">
      <c r="A46" s="63"/>
      <c r="B46" s="63"/>
      <c r="C46" s="138"/>
      <c r="D46" s="139"/>
      <c r="E46" s="140"/>
      <c r="F46" s="140"/>
      <c r="G46" s="140"/>
      <c r="H46" s="140"/>
      <c r="I46" s="140"/>
    </row>
    <row r="47" spans="1:9" ht="12.95" customHeight="1" x14ac:dyDescent="0.25">
      <c r="A47" s="37"/>
      <c r="C47" s="37"/>
      <c r="E47" s="37"/>
      <c r="F47" s="37"/>
      <c r="G47" s="37"/>
      <c r="H47" s="37"/>
      <c r="I47" s="37"/>
    </row>
    <row r="48" spans="1:9" x14ac:dyDescent="0.25">
      <c r="A48" t="s">
        <v>127</v>
      </c>
    </row>
    <row r="49" spans="1:1" x14ac:dyDescent="0.25">
      <c r="A49" t="s">
        <v>128</v>
      </c>
    </row>
  </sheetData>
  <mergeCells count="13">
    <mergeCell ref="A6:I6"/>
    <mergeCell ref="A7:A8"/>
    <mergeCell ref="B7:B8"/>
    <mergeCell ref="C7:C8"/>
    <mergeCell ref="D7:D8"/>
    <mergeCell ref="E7:G7"/>
    <mergeCell ref="H7:H8"/>
    <mergeCell ref="A40:I40"/>
    <mergeCell ref="A9:I9"/>
    <mergeCell ref="A15:I15"/>
    <mergeCell ref="A17:I17"/>
    <mergeCell ref="A26:I26"/>
    <mergeCell ref="A31:I31"/>
  </mergeCells>
  <pageMargins left="0.23622047244094491" right="0.23622047244094491" top="0.94488188976377963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8"/>
  <sheetViews>
    <sheetView topLeftCell="A463" workbookViewId="0">
      <selection activeCell="A496" sqref="A496:I537"/>
    </sheetView>
  </sheetViews>
  <sheetFormatPr defaultRowHeight="15" x14ac:dyDescent="0.25"/>
  <cols>
    <col min="1" max="2" width="9.85546875" customWidth="1"/>
    <col min="3" max="3" width="54.140625" customWidth="1"/>
    <col min="4" max="7" width="9.7109375" customWidth="1"/>
    <col min="8" max="8" width="9.85546875" customWidth="1"/>
    <col min="9" max="9" width="9.7109375" customWidth="1"/>
  </cols>
  <sheetData>
    <row r="1" spans="1:9" x14ac:dyDescent="0.25">
      <c r="A1" s="212" t="s">
        <v>233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25">
      <c r="A2" s="261" t="s">
        <v>181</v>
      </c>
      <c r="B2" s="261" t="s">
        <v>13</v>
      </c>
      <c r="C2" s="287" t="s">
        <v>192</v>
      </c>
      <c r="D2" s="259" t="s">
        <v>2</v>
      </c>
      <c r="E2" s="258" t="s">
        <v>3</v>
      </c>
      <c r="F2" s="258"/>
      <c r="G2" s="258"/>
      <c r="H2" s="258" t="s">
        <v>4</v>
      </c>
      <c r="I2" s="259" t="s">
        <v>182</v>
      </c>
    </row>
    <row r="3" spans="1:9" x14ac:dyDescent="0.25">
      <c r="A3" s="262"/>
      <c r="B3" s="262"/>
      <c r="C3" s="288"/>
      <c r="D3" s="265"/>
      <c r="E3" s="64" t="s">
        <v>14</v>
      </c>
      <c r="F3" s="64" t="s">
        <v>15</v>
      </c>
      <c r="G3" s="64" t="s">
        <v>16</v>
      </c>
      <c r="H3" s="258"/>
      <c r="I3" s="260"/>
    </row>
    <row r="4" spans="1:9" x14ac:dyDescent="0.25">
      <c r="A4" s="246" t="s">
        <v>5</v>
      </c>
      <c r="B4" s="246"/>
      <c r="C4" s="246"/>
      <c r="D4" s="246"/>
      <c r="E4" s="246"/>
      <c r="F4" s="246"/>
      <c r="G4" s="246"/>
      <c r="H4" s="246"/>
      <c r="I4" s="246"/>
    </row>
    <row r="5" spans="1:9" x14ac:dyDescent="0.25">
      <c r="A5" s="20" t="s">
        <v>18</v>
      </c>
      <c r="B5" s="20">
        <v>13</v>
      </c>
      <c r="C5" s="69" t="s">
        <v>75</v>
      </c>
      <c r="D5" s="67">
        <v>5</v>
      </c>
      <c r="E5" s="35">
        <v>0.05</v>
      </c>
      <c r="F5" s="35">
        <v>4.1500000000000004</v>
      </c>
      <c r="G5" s="35">
        <v>5.0000000000000001E-3</v>
      </c>
      <c r="H5" s="35">
        <v>38</v>
      </c>
      <c r="I5" s="35">
        <v>0</v>
      </c>
    </row>
    <row r="6" spans="1:9" x14ac:dyDescent="0.25">
      <c r="A6" s="20" t="s">
        <v>18</v>
      </c>
      <c r="B6" s="20">
        <v>14</v>
      </c>
      <c r="C6" s="69" t="s">
        <v>60</v>
      </c>
      <c r="D6" s="7">
        <v>10</v>
      </c>
      <c r="E6" s="18">
        <v>2.2999999999999998</v>
      </c>
      <c r="F6" s="18">
        <v>2.9</v>
      </c>
      <c r="G6" s="18">
        <v>0</v>
      </c>
      <c r="H6" s="18">
        <v>40</v>
      </c>
      <c r="I6" s="18">
        <v>0</v>
      </c>
    </row>
    <row r="7" spans="1:9" x14ac:dyDescent="0.25">
      <c r="A7" s="20" t="s">
        <v>18</v>
      </c>
      <c r="B7" s="20">
        <v>112</v>
      </c>
      <c r="C7" s="23" t="s">
        <v>217</v>
      </c>
      <c r="D7" s="5">
        <v>250</v>
      </c>
      <c r="E7" s="18">
        <v>5.7</v>
      </c>
      <c r="F7" s="18">
        <v>4.9000000000000004</v>
      </c>
      <c r="G7" s="18">
        <v>21.7</v>
      </c>
      <c r="H7" s="18">
        <v>155</v>
      </c>
      <c r="I7" s="18">
        <v>1</v>
      </c>
    </row>
    <row r="8" spans="1:9" x14ac:dyDescent="0.25">
      <c r="A8" s="20" t="s">
        <v>18</v>
      </c>
      <c r="B8" s="20">
        <v>432</v>
      </c>
      <c r="C8" s="69" t="s">
        <v>39</v>
      </c>
      <c r="D8" s="7">
        <v>180</v>
      </c>
      <c r="E8" s="18">
        <v>2.7</v>
      </c>
      <c r="F8" s="18">
        <v>2.2000000000000002</v>
      </c>
      <c r="G8" s="18">
        <v>13.6</v>
      </c>
      <c r="H8" s="18">
        <v>85.5</v>
      </c>
      <c r="I8" s="18">
        <v>1</v>
      </c>
    </row>
    <row r="9" spans="1:9" x14ac:dyDescent="0.25">
      <c r="A9" s="20" t="s">
        <v>18</v>
      </c>
      <c r="B9" s="20" t="s">
        <v>19</v>
      </c>
      <c r="C9" s="69" t="s">
        <v>153</v>
      </c>
      <c r="D9" s="7">
        <v>30</v>
      </c>
      <c r="E9" s="18">
        <v>2.4</v>
      </c>
      <c r="F9" s="18">
        <v>1</v>
      </c>
      <c r="G9" s="18">
        <v>18</v>
      </c>
      <c r="H9" s="18">
        <v>91.7</v>
      </c>
      <c r="I9" s="18">
        <v>0</v>
      </c>
    </row>
    <row r="10" spans="1:9" x14ac:dyDescent="0.25">
      <c r="A10" s="51"/>
      <c r="B10" s="51"/>
      <c r="C10" s="52" t="s">
        <v>185</v>
      </c>
      <c r="D10" s="73"/>
      <c r="E10" s="52">
        <f>SUM(E5:E9)</f>
        <v>13.15</v>
      </c>
      <c r="F10" s="52">
        <f>SUM(F5:F9)</f>
        <v>15.150000000000002</v>
      </c>
      <c r="G10" s="78">
        <f>SUM(G5:G9)</f>
        <v>53.305</v>
      </c>
      <c r="H10" s="52">
        <f>SUM(H5:H9)</f>
        <v>410.2</v>
      </c>
      <c r="I10" s="52">
        <v>2.6</v>
      </c>
    </row>
    <row r="11" spans="1:9" x14ac:dyDescent="0.25">
      <c r="A11" s="284" t="s">
        <v>234</v>
      </c>
      <c r="B11" s="285"/>
      <c r="C11" s="285"/>
      <c r="D11" s="285"/>
      <c r="E11" s="285"/>
      <c r="F11" s="285"/>
      <c r="G11" s="285"/>
      <c r="H11" s="285"/>
      <c r="I11" s="286"/>
    </row>
    <row r="12" spans="1:9" x14ac:dyDescent="0.25">
      <c r="A12" s="66" t="s">
        <v>19</v>
      </c>
      <c r="B12" s="66" t="s">
        <v>19</v>
      </c>
      <c r="C12" s="18" t="s">
        <v>245</v>
      </c>
      <c r="D12" s="74">
        <v>200</v>
      </c>
      <c r="E12" s="52">
        <v>6</v>
      </c>
      <c r="F12" s="52">
        <v>6.4</v>
      </c>
      <c r="G12" s="52">
        <v>9.4</v>
      </c>
      <c r="H12" s="52">
        <v>120</v>
      </c>
      <c r="I12" s="51"/>
    </row>
    <row r="13" spans="1:9" x14ac:dyDescent="0.25">
      <c r="A13" s="284" t="s">
        <v>6</v>
      </c>
      <c r="B13" s="285"/>
      <c r="C13" s="285"/>
      <c r="D13" s="285"/>
      <c r="E13" s="285"/>
      <c r="F13" s="285"/>
      <c r="G13" s="285"/>
      <c r="H13" s="285"/>
      <c r="I13" s="286"/>
    </row>
    <row r="14" spans="1:9" ht="12.95" customHeight="1" x14ac:dyDescent="0.25">
      <c r="A14" s="20" t="s">
        <v>18</v>
      </c>
      <c r="B14" s="20">
        <v>60</v>
      </c>
      <c r="C14" s="20" t="s">
        <v>76</v>
      </c>
      <c r="D14" s="7">
        <v>50</v>
      </c>
      <c r="E14" s="5">
        <v>7.1</v>
      </c>
      <c r="F14" s="5">
        <v>7.1</v>
      </c>
      <c r="G14" s="5">
        <v>1.8</v>
      </c>
      <c r="H14" s="5">
        <v>83</v>
      </c>
      <c r="I14" s="5">
        <v>2</v>
      </c>
    </row>
    <row r="15" spans="1:9" ht="12.95" customHeight="1" x14ac:dyDescent="0.25">
      <c r="A15" s="20" t="s">
        <v>18</v>
      </c>
      <c r="B15" s="20">
        <v>76</v>
      </c>
      <c r="C15" s="22" t="s">
        <v>129</v>
      </c>
      <c r="D15" s="7" t="s">
        <v>124</v>
      </c>
      <c r="E15" s="18">
        <v>3.2</v>
      </c>
      <c r="F15" s="18">
        <v>5.6</v>
      </c>
      <c r="G15" s="18">
        <v>12.1</v>
      </c>
      <c r="H15" s="18">
        <v>112</v>
      </c>
      <c r="I15" s="18">
        <v>11</v>
      </c>
    </row>
    <row r="16" spans="1:9" ht="12.95" customHeight="1" x14ac:dyDescent="0.25">
      <c r="A16" s="20" t="s">
        <v>18</v>
      </c>
      <c r="B16" s="20">
        <v>258</v>
      </c>
      <c r="C16" s="22" t="s">
        <v>32</v>
      </c>
      <c r="D16" s="7">
        <v>200</v>
      </c>
      <c r="E16" s="18">
        <v>22</v>
      </c>
      <c r="F16" s="18">
        <v>23</v>
      </c>
      <c r="G16" s="18">
        <v>17.8</v>
      </c>
      <c r="H16" s="18">
        <v>354</v>
      </c>
      <c r="I16" s="18">
        <v>6</v>
      </c>
    </row>
    <row r="17" spans="1:9" ht="12.95" customHeight="1" x14ac:dyDescent="0.25">
      <c r="A17" s="20" t="s">
        <v>18</v>
      </c>
      <c r="B17" s="20">
        <v>402</v>
      </c>
      <c r="C17" s="22" t="s">
        <v>130</v>
      </c>
      <c r="D17" s="7">
        <v>200</v>
      </c>
      <c r="E17" s="18">
        <v>0.6</v>
      </c>
      <c r="F17" s="18">
        <v>0.1</v>
      </c>
      <c r="G17" s="18">
        <v>25</v>
      </c>
      <c r="H17" s="18">
        <v>104</v>
      </c>
      <c r="I17" s="18">
        <v>0</v>
      </c>
    </row>
    <row r="18" spans="1:9" ht="12.95" customHeight="1" x14ac:dyDescent="0.25">
      <c r="A18" s="20" t="s">
        <v>19</v>
      </c>
      <c r="B18" s="20" t="s">
        <v>19</v>
      </c>
      <c r="C18" s="23" t="s">
        <v>183</v>
      </c>
      <c r="D18" s="7">
        <v>35</v>
      </c>
      <c r="E18" s="18">
        <v>2.2999999999999998</v>
      </c>
      <c r="F18" s="18">
        <v>0.3</v>
      </c>
      <c r="G18" s="18">
        <v>14.8</v>
      </c>
      <c r="H18" s="18">
        <v>71.400000000000006</v>
      </c>
      <c r="I18" s="18">
        <v>0</v>
      </c>
    </row>
    <row r="19" spans="1:9" ht="12.95" customHeight="1" x14ac:dyDescent="0.25">
      <c r="A19" s="20" t="s">
        <v>19</v>
      </c>
      <c r="B19" s="20" t="s">
        <v>19</v>
      </c>
      <c r="C19" s="22" t="s">
        <v>153</v>
      </c>
      <c r="D19" s="7">
        <v>30</v>
      </c>
      <c r="E19" s="18">
        <v>2.4</v>
      </c>
      <c r="F19" s="18">
        <v>1</v>
      </c>
      <c r="G19" s="18">
        <v>18</v>
      </c>
      <c r="H19" s="18">
        <v>85</v>
      </c>
      <c r="I19" s="18">
        <v>0</v>
      </c>
    </row>
    <row r="20" spans="1:9" ht="12.95" customHeight="1" x14ac:dyDescent="0.25">
      <c r="A20" s="20"/>
      <c r="B20" s="20"/>
      <c r="C20" s="29" t="s">
        <v>185</v>
      </c>
      <c r="D20" s="29"/>
      <c r="E20" s="29">
        <v>37.6</v>
      </c>
      <c r="F20" s="29">
        <v>37.1</v>
      </c>
      <c r="G20" s="29">
        <f>SUM(G14:G19)</f>
        <v>89.5</v>
      </c>
      <c r="H20" s="29">
        <f>SUM(H14:H19)</f>
        <v>809.4</v>
      </c>
      <c r="I20" s="29">
        <v>19</v>
      </c>
    </row>
    <row r="21" spans="1:9" x14ac:dyDescent="0.25">
      <c r="A21" s="284" t="s">
        <v>8</v>
      </c>
      <c r="B21" s="285"/>
      <c r="C21" s="285"/>
      <c r="D21" s="285"/>
      <c r="E21" s="285"/>
      <c r="F21" s="285"/>
      <c r="G21" s="285"/>
      <c r="H21" s="285"/>
      <c r="I21" s="286"/>
    </row>
    <row r="22" spans="1:9" ht="12.95" customHeight="1" x14ac:dyDescent="0.25">
      <c r="A22" s="20" t="s">
        <v>18</v>
      </c>
      <c r="B22" s="20">
        <v>224</v>
      </c>
      <c r="C22" s="69" t="s">
        <v>131</v>
      </c>
      <c r="D22" s="7" t="s">
        <v>109</v>
      </c>
      <c r="E22" s="5">
        <v>25.1</v>
      </c>
      <c r="F22" s="5">
        <v>23</v>
      </c>
      <c r="G22" s="5">
        <v>100.7</v>
      </c>
      <c r="H22" s="5">
        <v>287</v>
      </c>
      <c r="I22" s="5">
        <v>0</v>
      </c>
    </row>
    <row r="23" spans="1:9" ht="12.95" customHeight="1" x14ac:dyDescent="0.25">
      <c r="A23" s="20" t="s">
        <v>18</v>
      </c>
      <c r="B23" s="20">
        <v>442</v>
      </c>
      <c r="C23" s="69" t="s">
        <v>186</v>
      </c>
      <c r="D23" s="7">
        <v>200</v>
      </c>
      <c r="E23" s="5">
        <v>0.5</v>
      </c>
      <c r="F23" s="5">
        <v>0.1</v>
      </c>
      <c r="G23" s="5">
        <v>9.9</v>
      </c>
      <c r="H23" s="5">
        <v>43</v>
      </c>
      <c r="I23" s="5">
        <v>2</v>
      </c>
    </row>
    <row r="24" spans="1:9" ht="12.95" customHeight="1" x14ac:dyDescent="0.25">
      <c r="A24" s="20" t="s">
        <v>19</v>
      </c>
      <c r="B24" s="20" t="s">
        <v>19</v>
      </c>
      <c r="C24" s="69" t="s">
        <v>77</v>
      </c>
      <c r="D24" s="7">
        <v>200</v>
      </c>
      <c r="E24" s="5">
        <v>0.3</v>
      </c>
      <c r="F24" s="5">
        <v>0</v>
      </c>
      <c r="G24" s="5">
        <v>7.8</v>
      </c>
      <c r="H24" s="5">
        <v>37.6</v>
      </c>
      <c r="I24" s="5">
        <v>25</v>
      </c>
    </row>
    <row r="25" spans="1:9" ht="12.95" customHeight="1" x14ac:dyDescent="0.25">
      <c r="A25" s="20"/>
      <c r="B25" s="20"/>
      <c r="C25" s="29" t="s">
        <v>185</v>
      </c>
      <c r="D25" s="26"/>
      <c r="E25" s="27">
        <f>SUM(E22:E24)</f>
        <v>25.900000000000002</v>
      </c>
      <c r="F25" s="26">
        <f>SUM(F22:F24)</f>
        <v>23.1</v>
      </c>
      <c r="G25" s="26">
        <f>SUM(G22:G24)</f>
        <v>118.4</v>
      </c>
      <c r="H25" s="26">
        <f>SUM(H22:H24)</f>
        <v>367.6</v>
      </c>
      <c r="I25" s="26">
        <v>27</v>
      </c>
    </row>
    <row r="26" spans="1:9" x14ac:dyDescent="0.25">
      <c r="A26" s="284" t="s">
        <v>9</v>
      </c>
      <c r="B26" s="285"/>
      <c r="C26" s="285"/>
      <c r="D26" s="285"/>
      <c r="E26" s="285"/>
      <c r="F26" s="285"/>
      <c r="G26" s="285"/>
      <c r="H26" s="285"/>
      <c r="I26" s="285"/>
    </row>
    <row r="27" spans="1:9" ht="12.95" customHeight="1" x14ac:dyDescent="0.25">
      <c r="A27" s="20" t="s">
        <v>18</v>
      </c>
      <c r="B27" s="20">
        <v>13</v>
      </c>
      <c r="C27" s="23" t="s">
        <v>75</v>
      </c>
      <c r="D27" s="67">
        <v>5</v>
      </c>
      <c r="E27" s="35">
        <v>0.05</v>
      </c>
      <c r="F27" s="35">
        <v>4.1500000000000004</v>
      </c>
      <c r="G27" s="35">
        <v>5.0000000000000001E-3</v>
      </c>
      <c r="H27" s="35">
        <v>38</v>
      </c>
      <c r="I27" s="35">
        <v>0</v>
      </c>
    </row>
    <row r="28" spans="1:9" ht="12.95" customHeight="1" x14ac:dyDescent="0.25">
      <c r="A28" s="20" t="s">
        <v>18</v>
      </c>
      <c r="B28" s="20">
        <v>213</v>
      </c>
      <c r="C28" s="20" t="s">
        <v>28</v>
      </c>
      <c r="D28" s="7">
        <v>40</v>
      </c>
      <c r="E28" s="5">
        <v>5.0999999999999996</v>
      </c>
      <c r="F28" s="5">
        <v>4.5999999999999996</v>
      </c>
      <c r="G28" s="5">
        <v>0.3</v>
      </c>
      <c r="H28" s="5">
        <v>63</v>
      </c>
      <c r="I28" s="5">
        <v>0</v>
      </c>
    </row>
    <row r="29" spans="1:9" ht="12.95" customHeight="1" x14ac:dyDescent="0.25">
      <c r="A29" s="20" t="s">
        <v>18</v>
      </c>
      <c r="B29" s="20">
        <v>254</v>
      </c>
      <c r="C29" s="20" t="s">
        <v>10</v>
      </c>
      <c r="D29" s="7">
        <v>60</v>
      </c>
      <c r="E29" s="5">
        <v>5.6</v>
      </c>
      <c r="F29" s="5">
        <v>12.18</v>
      </c>
      <c r="G29" s="5">
        <v>0.2</v>
      </c>
      <c r="H29" s="5">
        <v>132</v>
      </c>
      <c r="I29" s="5">
        <v>0</v>
      </c>
    </row>
    <row r="30" spans="1:9" ht="12.95" customHeight="1" x14ac:dyDescent="0.25">
      <c r="A30" s="20" t="s">
        <v>18</v>
      </c>
      <c r="B30" s="20">
        <v>175</v>
      </c>
      <c r="C30" s="23" t="s">
        <v>187</v>
      </c>
      <c r="D30" s="7">
        <v>205</v>
      </c>
      <c r="E30" s="5">
        <v>6.6</v>
      </c>
      <c r="F30" s="5">
        <v>18.899999999999999</v>
      </c>
      <c r="G30" s="5">
        <v>14</v>
      </c>
      <c r="H30" s="5">
        <v>253</v>
      </c>
      <c r="I30" s="5">
        <v>62</v>
      </c>
    </row>
    <row r="31" spans="1:9" ht="12.95" customHeight="1" x14ac:dyDescent="0.25">
      <c r="A31" s="20" t="s">
        <v>18</v>
      </c>
      <c r="B31" s="20">
        <v>430</v>
      </c>
      <c r="C31" s="23" t="s">
        <v>11</v>
      </c>
      <c r="D31" s="7">
        <v>200</v>
      </c>
      <c r="E31" s="5">
        <v>0.2</v>
      </c>
      <c r="F31" s="5">
        <v>0.1</v>
      </c>
      <c r="G31" s="5">
        <v>8.1999999999999993</v>
      </c>
      <c r="H31" s="5">
        <v>33</v>
      </c>
      <c r="I31" s="5">
        <v>0</v>
      </c>
    </row>
    <row r="32" spans="1:9" ht="12.95" customHeight="1" x14ac:dyDescent="0.25">
      <c r="A32" s="20" t="s">
        <v>19</v>
      </c>
      <c r="B32" s="20" t="s">
        <v>19</v>
      </c>
      <c r="C32" s="23" t="s">
        <v>184</v>
      </c>
      <c r="D32" s="7">
        <v>20</v>
      </c>
      <c r="E32" s="18">
        <v>2.2999999999999998</v>
      </c>
      <c r="F32" s="18">
        <v>0.3</v>
      </c>
      <c r="G32" s="18">
        <v>8.5</v>
      </c>
      <c r="H32" s="18">
        <v>40.200000000000003</v>
      </c>
      <c r="I32" s="18">
        <v>0</v>
      </c>
    </row>
    <row r="33" spans="1:9" ht="12.95" customHeight="1" x14ac:dyDescent="0.25">
      <c r="A33" s="20" t="s">
        <v>19</v>
      </c>
      <c r="B33" s="20" t="s">
        <v>19</v>
      </c>
      <c r="C33" s="23" t="s">
        <v>153</v>
      </c>
      <c r="D33" s="7">
        <v>20</v>
      </c>
      <c r="E33" s="18">
        <v>2.4</v>
      </c>
      <c r="F33" s="18">
        <v>1</v>
      </c>
      <c r="G33" s="18">
        <v>12</v>
      </c>
      <c r="H33" s="18">
        <v>40.6</v>
      </c>
      <c r="I33" s="18">
        <v>0</v>
      </c>
    </row>
    <row r="34" spans="1:9" ht="12.95" customHeight="1" x14ac:dyDescent="0.25">
      <c r="A34" s="20"/>
      <c r="B34" s="20"/>
      <c r="C34" s="29" t="s">
        <v>185</v>
      </c>
      <c r="D34" s="28"/>
      <c r="E34" s="26">
        <v>27.8</v>
      </c>
      <c r="F34" s="26">
        <f>SUM(F27:F33)</f>
        <v>41.23</v>
      </c>
      <c r="G34" s="26">
        <v>43.4</v>
      </c>
      <c r="H34" s="26">
        <f>SUM(H27:H33)</f>
        <v>599.80000000000007</v>
      </c>
      <c r="I34" s="26">
        <v>62</v>
      </c>
    </row>
    <row r="35" spans="1:9" x14ac:dyDescent="0.25">
      <c r="A35" s="284" t="s">
        <v>12</v>
      </c>
      <c r="B35" s="285"/>
      <c r="C35" s="285"/>
      <c r="D35" s="285"/>
      <c r="E35" s="285"/>
      <c r="F35" s="285"/>
      <c r="G35" s="285"/>
      <c r="H35" s="285"/>
      <c r="I35" s="286"/>
    </row>
    <row r="36" spans="1:9" x14ac:dyDescent="0.25">
      <c r="A36" s="20" t="s">
        <v>19</v>
      </c>
      <c r="B36" s="20" t="s">
        <v>19</v>
      </c>
      <c r="C36" s="20" t="s">
        <v>105</v>
      </c>
      <c r="D36" s="7">
        <v>30</v>
      </c>
      <c r="E36" s="5">
        <v>1.8</v>
      </c>
      <c r="F36" s="5">
        <v>1.4</v>
      </c>
      <c r="G36" s="5">
        <v>22.5</v>
      </c>
      <c r="H36" s="5">
        <v>109.8</v>
      </c>
      <c r="I36" s="5">
        <v>0</v>
      </c>
    </row>
    <row r="37" spans="1:9" x14ac:dyDescent="0.25">
      <c r="A37" s="20" t="s">
        <v>18</v>
      </c>
      <c r="B37" s="20">
        <v>435</v>
      </c>
      <c r="C37" s="18" t="s">
        <v>0</v>
      </c>
      <c r="D37" s="7">
        <v>180</v>
      </c>
      <c r="E37" s="18">
        <v>6</v>
      </c>
      <c r="F37" s="18">
        <v>4.5</v>
      </c>
      <c r="G37" s="18">
        <v>8</v>
      </c>
      <c r="H37" s="18">
        <v>62</v>
      </c>
      <c r="I37" s="18">
        <v>2</v>
      </c>
    </row>
    <row r="38" spans="1:9" x14ac:dyDescent="0.25">
      <c r="A38" s="20"/>
      <c r="B38" s="20"/>
      <c r="C38" s="29" t="s">
        <v>185</v>
      </c>
      <c r="D38" s="29"/>
      <c r="E38" s="29">
        <f>SUM(E36:E37)</f>
        <v>7.8</v>
      </c>
      <c r="F38" s="29">
        <f>SUM(F36:F37)</f>
        <v>5.9</v>
      </c>
      <c r="G38" s="29">
        <f>SUM(G36:G37)</f>
        <v>30.5</v>
      </c>
      <c r="H38" s="29">
        <f>SUM(H36:H37)</f>
        <v>171.8</v>
      </c>
      <c r="I38" s="29">
        <f>SUM(I36:I37)</f>
        <v>2</v>
      </c>
    </row>
    <row r="39" spans="1:9" x14ac:dyDescent="0.25">
      <c r="A39" s="18"/>
      <c r="B39" s="18"/>
      <c r="C39" s="29" t="s">
        <v>20</v>
      </c>
      <c r="D39" s="29"/>
      <c r="E39" s="29">
        <f>E38+E34+E25+E20+E12+E10</f>
        <v>118.25</v>
      </c>
      <c r="F39" s="79">
        <f>F38+F34+F25+F20+F12+F10</f>
        <v>128.88</v>
      </c>
      <c r="G39" s="79">
        <f>G38+G34+G25+G20+G12+G10</f>
        <v>344.505</v>
      </c>
      <c r="H39" s="29">
        <f>H38+H34+H25+H20+H12+H10</f>
        <v>2478.8000000000002</v>
      </c>
      <c r="I39" s="29">
        <f>I38+I34+I25+I20+I10</f>
        <v>112.6</v>
      </c>
    </row>
    <row r="41" spans="1:9" x14ac:dyDescent="0.25">
      <c r="A41" s="291" t="s">
        <v>232</v>
      </c>
      <c r="B41" s="291"/>
      <c r="C41" s="291"/>
      <c r="D41" s="291"/>
      <c r="E41" s="291"/>
      <c r="F41" s="291"/>
      <c r="G41" s="291"/>
      <c r="H41" s="291"/>
      <c r="I41" s="291"/>
    </row>
    <row r="42" spans="1:9" ht="16.5" customHeight="1" x14ac:dyDescent="0.25">
      <c r="A42" s="273" t="s">
        <v>181</v>
      </c>
      <c r="B42" s="273" t="s">
        <v>13</v>
      </c>
      <c r="C42" s="287" t="s">
        <v>192</v>
      </c>
      <c r="D42" s="273" t="s">
        <v>2</v>
      </c>
      <c r="E42" s="275" t="s">
        <v>3</v>
      </c>
      <c r="F42" s="275"/>
      <c r="G42" s="275"/>
      <c r="H42" s="275" t="s">
        <v>4</v>
      </c>
      <c r="I42" s="273" t="s">
        <v>182</v>
      </c>
    </row>
    <row r="43" spans="1:9" ht="21" customHeight="1" x14ac:dyDescent="0.25">
      <c r="A43" s="276"/>
      <c r="B43" s="274"/>
      <c r="C43" s="288"/>
      <c r="D43" s="274"/>
      <c r="E43" s="24" t="s">
        <v>14</v>
      </c>
      <c r="F43" s="24" t="s">
        <v>15</v>
      </c>
      <c r="G43" s="24" t="s">
        <v>16</v>
      </c>
      <c r="H43" s="275"/>
      <c r="I43" s="276"/>
    </row>
    <row r="44" spans="1:9" x14ac:dyDescent="0.25">
      <c r="A44" s="284" t="s">
        <v>5</v>
      </c>
      <c r="B44" s="285"/>
      <c r="C44" s="285"/>
      <c r="D44" s="285"/>
      <c r="E44" s="285"/>
      <c r="F44" s="285"/>
      <c r="G44" s="285"/>
      <c r="H44" s="285"/>
      <c r="I44" s="286"/>
    </row>
    <row r="45" spans="1:9" x14ac:dyDescent="0.25">
      <c r="A45" s="20" t="s">
        <v>18</v>
      </c>
      <c r="B45" s="20">
        <v>13</v>
      </c>
      <c r="C45" s="69" t="s">
        <v>75</v>
      </c>
      <c r="D45" s="67">
        <v>5</v>
      </c>
      <c r="E45" s="35">
        <v>0.05</v>
      </c>
      <c r="F45" s="35">
        <v>4.1500000000000004</v>
      </c>
      <c r="G45" s="35">
        <v>5.0000000000000001E-3</v>
      </c>
      <c r="H45" s="35">
        <v>38</v>
      </c>
      <c r="I45" s="35">
        <v>0</v>
      </c>
    </row>
    <row r="46" spans="1:9" ht="15.75" x14ac:dyDescent="0.25">
      <c r="A46" s="20" t="s">
        <v>18</v>
      </c>
      <c r="B46" s="20">
        <v>189</v>
      </c>
      <c r="C46" s="69" t="s">
        <v>40</v>
      </c>
      <c r="D46" s="75" t="s">
        <v>107</v>
      </c>
      <c r="E46" s="18">
        <v>6.2</v>
      </c>
      <c r="F46" s="55"/>
      <c r="G46" s="18">
        <v>27.6</v>
      </c>
      <c r="H46" s="18">
        <v>210</v>
      </c>
      <c r="I46" s="18">
        <v>1.3</v>
      </c>
    </row>
    <row r="47" spans="1:9" x14ac:dyDescent="0.25">
      <c r="A47" s="20" t="s">
        <v>18</v>
      </c>
      <c r="B47" s="20">
        <v>433</v>
      </c>
      <c r="C47" s="69" t="s">
        <v>21</v>
      </c>
      <c r="D47" s="75">
        <v>180</v>
      </c>
      <c r="E47" s="18">
        <v>2.61</v>
      </c>
      <c r="F47" s="18">
        <v>2.25</v>
      </c>
      <c r="G47" s="18">
        <v>22.32</v>
      </c>
      <c r="H47" s="18">
        <v>120</v>
      </c>
      <c r="I47" s="18">
        <v>1</v>
      </c>
    </row>
    <row r="48" spans="1:9" x14ac:dyDescent="0.25">
      <c r="A48" s="20" t="s">
        <v>19</v>
      </c>
      <c r="B48" s="20" t="s">
        <v>19</v>
      </c>
      <c r="C48" s="69" t="s">
        <v>153</v>
      </c>
      <c r="D48" s="7">
        <v>30</v>
      </c>
      <c r="E48" s="18">
        <v>2.4</v>
      </c>
      <c r="F48" s="18">
        <v>1</v>
      </c>
      <c r="G48" s="18">
        <v>18</v>
      </c>
      <c r="H48" s="18">
        <v>91.7</v>
      </c>
      <c r="I48" s="18">
        <v>0</v>
      </c>
    </row>
    <row r="49" spans="1:9" x14ac:dyDescent="0.25">
      <c r="A49" s="20"/>
      <c r="B49" s="20"/>
      <c r="C49" s="29" t="s">
        <v>185</v>
      </c>
      <c r="D49" s="76"/>
      <c r="E49" s="29">
        <f>SUM(E45:E48)</f>
        <v>11.26</v>
      </c>
      <c r="F49" s="29">
        <f>SUM(F45:F48)</f>
        <v>7.4</v>
      </c>
      <c r="G49" s="29">
        <f>SUM(G45:G48)</f>
        <v>67.924999999999997</v>
      </c>
      <c r="H49" s="29">
        <f>SUM(H45:H48)</f>
        <v>459.7</v>
      </c>
      <c r="I49" s="29">
        <v>2.2999999999999998</v>
      </c>
    </row>
    <row r="50" spans="1:9" x14ac:dyDescent="0.25">
      <c r="A50" s="233" t="s">
        <v>234</v>
      </c>
      <c r="B50" s="228"/>
      <c r="C50" s="228"/>
      <c r="D50" s="228"/>
      <c r="E50" s="228"/>
      <c r="F50" s="228"/>
      <c r="G50" s="228"/>
      <c r="H50" s="228"/>
      <c r="I50" s="289"/>
    </row>
    <row r="51" spans="1:9" x14ac:dyDescent="0.25">
      <c r="A51" s="20" t="s">
        <v>19</v>
      </c>
      <c r="B51" s="20" t="s">
        <v>19</v>
      </c>
      <c r="C51" s="23" t="s">
        <v>79</v>
      </c>
      <c r="D51" s="75">
        <v>245</v>
      </c>
      <c r="E51" s="29">
        <v>0.8</v>
      </c>
      <c r="F51" s="29">
        <v>0.5</v>
      </c>
      <c r="G51" s="29">
        <v>22</v>
      </c>
      <c r="H51" s="29">
        <v>103</v>
      </c>
      <c r="I51" s="29">
        <v>10</v>
      </c>
    </row>
    <row r="52" spans="1:9" x14ac:dyDescent="0.25">
      <c r="A52" s="284" t="s">
        <v>6</v>
      </c>
      <c r="B52" s="285"/>
      <c r="C52" s="285"/>
      <c r="D52" s="285"/>
      <c r="E52" s="285"/>
      <c r="F52" s="285"/>
      <c r="G52" s="285"/>
      <c r="H52" s="285"/>
      <c r="I52" s="286"/>
    </row>
    <row r="53" spans="1:9" x14ac:dyDescent="0.25">
      <c r="A53" s="20" t="s">
        <v>19</v>
      </c>
      <c r="B53" s="20" t="s">
        <v>19</v>
      </c>
      <c r="C53" s="20" t="s">
        <v>101</v>
      </c>
      <c r="D53" s="7">
        <v>60</v>
      </c>
      <c r="E53" s="5">
        <v>0.7</v>
      </c>
      <c r="F53" s="5">
        <v>0.1</v>
      </c>
      <c r="G53" s="5">
        <v>2.2999999999999998</v>
      </c>
      <c r="H53" s="5">
        <v>14.4</v>
      </c>
      <c r="I53" s="5">
        <v>15.1</v>
      </c>
    </row>
    <row r="54" spans="1:9" x14ac:dyDescent="0.25">
      <c r="A54" s="20" t="s">
        <v>18</v>
      </c>
      <c r="B54" s="20" t="s">
        <v>118</v>
      </c>
      <c r="C54" s="23" t="s">
        <v>132</v>
      </c>
      <c r="D54" s="75" t="s">
        <v>243</v>
      </c>
      <c r="E54" s="18">
        <v>5.4</v>
      </c>
      <c r="F54" s="18">
        <v>8</v>
      </c>
      <c r="G54" s="18">
        <v>11.1</v>
      </c>
      <c r="H54" s="18">
        <v>120</v>
      </c>
      <c r="I54" s="18">
        <v>14</v>
      </c>
    </row>
    <row r="55" spans="1:9" x14ac:dyDescent="0.25">
      <c r="A55" s="20" t="s">
        <v>18</v>
      </c>
      <c r="B55" s="20">
        <v>314</v>
      </c>
      <c r="C55" s="22" t="s">
        <v>134</v>
      </c>
      <c r="D55" s="75">
        <v>80</v>
      </c>
      <c r="E55" s="18">
        <v>14.9</v>
      </c>
      <c r="F55" s="18">
        <v>11.4</v>
      </c>
      <c r="G55" s="18">
        <v>13.6</v>
      </c>
      <c r="H55" s="18">
        <v>216</v>
      </c>
      <c r="I55" s="18">
        <v>13</v>
      </c>
    </row>
    <row r="56" spans="1:9" x14ac:dyDescent="0.25">
      <c r="A56" s="20" t="s">
        <v>18</v>
      </c>
      <c r="B56" s="20">
        <v>125</v>
      </c>
      <c r="C56" s="23" t="s">
        <v>133</v>
      </c>
      <c r="D56" s="75">
        <v>150</v>
      </c>
      <c r="E56" s="18">
        <v>2.9</v>
      </c>
      <c r="F56" s="18">
        <v>5.4</v>
      </c>
      <c r="G56" s="18">
        <v>19.600000000000001</v>
      </c>
      <c r="H56" s="18">
        <v>141</v>
      </c>
      <c r="I56" s="18">
        <v>9.1999999999999993</v>
      </c>
    </row>
    <row r="57" spans="1:9" x14ac:dyDescent="0.25">
      <c r="A57" s="20" t="s">
        <v>18</v>
      </c>
      <c r="B57" s="20">
        <v>394</v>
      </c>
      <c r="C57" s="22" t="s">
        <v>135</v>
      </c>
      <c r="D57" s="75">
        <v>200</v>
      </c>
      <c r="E57" s="18">
        <v>0.2</v>
      </c>
      <c r="F57" s="18">
        <v>0.2</v>
      </c>
      <c r="G57" s="18">
        <v>27.9</v>
      </c>
      <c r="H57" s="18">
        <v>104</v>
      </c>
      <c r="I57" s="18">
        <v>2</v>
      </c>
    </row>
    <row r="58" spans="1:9" x14ac:dyDescent="0.25">
      <c r="A58" s="20" t="s">
        <v>19</v>
      </c>
      <c r="B58" s="20" t="s">
        <v>19</v>
      </c>
      <c r="C58" s="23" t="s">
        <v>183</v>
      </c>
      <c r="D58" s="7">
        <v>35</v>
      </c>
      <c r="E58" s="18">
        <v>2.2999999999999998</v>
      </c>
      <c r="F58" s="18">
        <v>0.3</v>
      </c>
      <c r="G58" s="18">
        <v>14.8</v>
      </c>
      <c r="H58" s="18">
        <v>71.400000000000006</v>
      </c>
      <c r="I58" s="18">
        <v>0</v>
      </c>
    </row>
    <row r="59" spans="1:9" x14ac:dyDescent="0.25">
      <c r="A59" s="20" t="s">
        <v>19</v>
      </c>
      <c r="B59" s="20" t="s">
        <v>19</v>
      </c>
      <c r="C59" s="22" t="s">
        <v>153</v>
      </c>
      <c r="D59" s="7">
        <v>30</v>
      </c>
      <c r="E59" s="18">
        <v>2.4</v>
      </c>
      <c r="F59" s="18">
        <v>1</v>
      </c>
      <c r="G59" s="18">
        <v>18</v>
      </c>
      <c r="H59" s="18">
        <v>91.7</v>
      </c>
      <c r="I59" s="18">
        <v>0</v>
      </c>
    </row>
    <row r="60" spans="1:9" x14ac:dyDescent="0.25">
      <c r="A60" s="20"/>
      <c r="B60" s="20"/>
      <c r="C60" s="29" t="s">
        <v>185</v>
      </c>
      <c r="D60" s="56"/>
      <c r="E60" s="29">
        <f>SUM(E53:E59)</f>
        <v>28.799999999999997</v>
      </c>
      <c r="F60" s="29">
        <f>SUM(F53:F59)</f>
        <v>26.4</v>
      </c>
      <c r="G60" s="29">
        <f>SUM(G53:G59)</f>
        <v>107.3</v>
      </c>
      <c r="H60" s="29">
        <f>SUM(H53:H59)</f>
        <v>758.5</v>
      </c>
      <c r="I60" s="29">
        <v>53.3</v>
      </c>
    </row>
    <row r="61" spans="1:9" x14ac:dyDescent="0.25">
      <c r="A61" s="290" t="s">
        <v>8</v>
      </c>
      <c r="B61" s="290"/>
      <c r="C61" s="290"/>
      <c r="D61" s="290"/>
      <c r="E61" s="290"/>
      <c r="F61" s="290"/>
      <c r="G61" s="290"/>
      <c r="H61" s="290"/>
      <c r="I61" s="290"/>
    </row>
    <row r="62" spans="1:9" x14ac:dyDescent="0.25">
      <c r="A62" s="20" t="s">
        <v>18</v>
      </c>
      <c r="B62" s="20">
        <v>473</v>
      </c>
      <c r="C62" s="23" t="s">
        <v>41</v>
      </c>
      <c r="D62" s="75">
        <v>50</v>
      </c>
      <c r="E62" s="18">
        <v>2.5099999999999998</v>
      </c>
      <c r="F62" s="18">
        <v>3.2</v>
      </c>
      <c r="G62" s="18">
        <v>22.3</v>
      </c>
      <c r="H62" s="18">
        <v>129</v>
      </c>
      <c r="I62" s="18">
        <v>0</v>
      </c>
    </row>
    <row r="63" spans="1:9" x14ac:dyDescent="0.25">
      <c r="A63" s="20" t="s">
        <v>18</v>
      </c>
      <c r="B63" s="20">
        <v>442</v>
      </c>
      <c r="C63" s="23" t="s">
        <v>61</v>
      </c>
      <c r="D63" s="75">
        <v>200</v>
      </c>
      <c r="E63" s="18">
        <v>0.5</v>
      </c>
      <c r="F63" s="18">
        <v>0.1</v>
      </c>
      <c r="G63" s="18">
        <v>9.9</v>
      </c>
      <c r="H63" s="18">
        <v>43</v>
      </c>
      <c r="I63" s="18">
        <v>2</v>
      </c>
    </row>
    <row r="64" spans="1:9" x14ac:dyDescent="0.25">
      <c r="A64" s="30"/>
      <c r="B64" s="30"/>
      <c r="C64" s="30" t="s">
        <v>185</v>
      </c>
      <c r="D64" s="76"/>
      <c r="E64" s="29">
        <f>SUM(E62:E63)</f>
        <v>3.01</v>
      </c>
      <c r="F64" s="29">
        <v>3.2</v>
      </c>
      <c r="G64" s="29">
        <f>SUM(G62:G63)</f>
        <v>32.200000000000003</v>
      </c>
      <c r="H64" s="29">
        <f>SUM(H62:H63)</f>
        <v>172</v>
      </c>
      <c r="I64" s="29">
        <f>SUM(I62:I63)</f>
        <v>2</v>
      </c>
    </row>
    <row r="65" spans="1:9" x14ac:dyDescent="0.25">
      <c r="A65" s="284" t="s">
        <v>9</v>
      </c>
      <c r="B65" s="285"/>
      <c r="C65" s="285"/>
      <c r="D65" s="285"/>
      <c r="E65" s="285"/>
      <c r="F65" s="285"/>
      <c r="G65" s="285"/>
      <c r="H65" s="285"/>
      <c r="I65" s="285"/>
    </row>
    <row r="66" spans="1:9" x14ac:dyDescent="0.25">
      <c r="A66" s="20" t="s">
        <v>18</v>
      </c>
      <c r="B66" s="20">
        <v>13</v>
      </c>
      <c r="C66" s="23" t="s">
        <v>75</v>
      </c>
      <c r="D66" s="67">
        <v>5</v>
      </c>
      <c r="E66" s="35">
        <v>0.05</v>
      </c>
      <c r="F66" s="35">
        <v>4.1500000000000004</v>
      </c>
      <c r="G66" s="35">
        <v>5.0000000000000001E-3</v>
      </c>
      <c r="H66" s="35">
        <v>38</v>
      </c>
      <c r="I66" s="35">
        <v>0</v>
      </c>
    </row>
    <row r="67" spans="1:9" x14ac:dyDescent="0.25">
      <c r="A67" s="20" t="s">
        <v>18</v>
      </c>
      <c r="B67" s="20">
        <v>40</v>
      </c>
      <c r="C67" s="23" t="s">
        <v>136</v>
      </c>
      <c r="D67" s="7">
        <v>60</v>
      </c>
      <c r="E67" s="5">
        <v>0.9</v>
      </c>
      <c r="F67" s="5">
        <v>3</v>
      </c>
      <c r="G67" s="5">
        <v>5</v>
      </c>
      <c r="H67" s="5">
        <v>49.8</v>
      </c>
      <c r="I67" s="5">
        <v>3.5</v>
      </c>
    </row>
    <row r="68" spans="1:9" x14ac:dyDescent="0.25">
      <c r="A68" s="20" t="s">
        <v>18</v>
      </c>
      <c r="B68" s="20">
        <v>236</v>
      </c>
      <c r="C68" s="23" t="s">
        <v>65</v>
      </c>
      <c r="D68" s="75">
        <v>200</v>
      </c>
      <c r="E68" s="5">
        <v>27.7</v>
      </c>
      <c r="F68" s="5">
        <v>13.2</v>
      </c>
      <c r="G68" s="5">
        <v>32.700000000000003</v>
      </c>
      <c r="H68" s="5">
        <v>361.4</v>
      </c>
      <c r="I68" s="5">
        <v>18</v>
      </c>
    </row>
    <row r="69" spans="1:9" x14ac:dyDescent="0.25">
      <c r="A69" s="20" t="s">
        <v>18</v>
      </c>
      <c r="B69" s="20">
        <v>431</v>
      </c>
      <c r="C69" s="23" t="s">
        <v>42</v>
      </c>
      <c r="D69" s="75" t="s">
        <v>242</v>
      </c>
      <c r="E69" s="5">
        <v>0.1</v>
      </c>
      <c r="F69" s="5">
        <v>0</v>
      </c>
      <c r="G69" s="5">
        <v>10.199999999999999</v>
      </c>
      <c r="H69" s="5">
        <v>41.8</v>
      </c>
      <c r="I69" s="5">
        <v>0.8</v>
      </c>
    </row>
    <row r="70" spans="1:9" x14ac:dyDescent="0.25">
      <c r="A70" s="20" t="s">
        <v>19</v>
      </c>
      <c r="B70" s="20" t="s">
        <v>19</v>
      </c>
      <c r="C70" s="23" t="s">
        <v>184</v>
      </c>
      <c r="D70" s="7">
        <v>20</v>
      </c>
      <c r="E70" s="18">
        <v>2.2999999999999998</v>
      </c>
      <c r="F70" s="18">
        <v>0.3</v>
      </c>
      <c r="G70" s="18">
        <v>8.5</v>
      </c>
      <c r="H70" s="18">
        <v>40.200000000000003</v>
      </c>
      <c r="I70" s="18">
        <v>0</v>
      </c>
    </row>
    <row r="71" spans="1:9" x14ac:dyDescent="0.25">
      <c r="A71" s="20" t="s">
        <v>19</v>
      </c>
      <c r="B71" s="20" t="s">
        <v>19</v>
      </c>
      <c r="C71" s="23" t="s">
        <v>153</v>
      </c>
      <c r="D71" s="7">
        <v>20</v>
      </c>
      <c r="E71" s="18">
        <v>2.4</v>
      </c>
      <c r="F71" s="18">
        <v>1</v>
      </c>
      <c r="G71" s="18">
        <v>12</v>
      </c>
      <c r="H71" s="18">
        <v>40.6</v>
      </c>
      <c r="I71" s="18">
        <v>0</v>
      </c>
    </row>
    <row r="72" spans="1:9" x14ac:dyDescent="0.25">
      <c r="A72" s="20"/>
      <c r="B72" s="20"/>
      <c r="C72" s="29" t="s">
        <v>185</v>
      </c>
      <c r="D72" s="76"/>
      <c r="E72" s="26">
        <v>33.450000000000003</v>
      </c>
      <c r="F72" s="26">
        <v>21.65</v>
      </c>
      <c r="G72" s="26">
        <v>68.400000000000006</v>
      </c>
      <c r="H72" s="26">
        <v>571.79999999999995</v>
      </c>
      <c r="I72" s="26">
        <v>22.3</v>
      </c>
    </row>
    <row r="73" spans="1:9" x14ac:dyDescent="0.25">
      <c r="A73" s="232" t="s">
        <v>12</v>
      </c>
      <c r="B73" s="232"/>
      <c r="C73" s="232"/>
      <c r="D73" s="232"/>
      <c r="E73" s="232"/>
      <c r="F73" s="232"/>
      <c r="G73" s="232"/>
      <c r="H73" s="232"/>
      <c r="I73" s="232"/>
    </row>
    <row r="74" spans="1:9" x14ac:dyDescent="0.25">
      <c r="A74" s="20" t="s">
        <v>18</v>
      </c>
      <c r="B74" s="20">
        <v>435</v>
      </c>
      <c r="C74" s="18" t="s">
        <v>30</v>
      </c>
      <c r="D74" s="75">
        <v>180</v>
      </c>
      <c r="E74" s="5">
        <v>5.4</v>
      </c>
      <c r="F74" s="5">
        <v>1.8</v>
      </c>
      <c r="G74" s="5">
        <v>7.56</v>
      </c>
      <c r="H74" s="5">
        <v>72</v>
      </c>
      <c r="I74" s="5">
        <v>1</v>
      </c>
    </row>
    <row r="75" spans="1:9" x14ac:dyDescent="0.25">
      <c r="A75" s="18"/>
      <c r="B75" s="7"/>
      <c r="C75" s="29" t="s">
        <v>185</v>
      </c>
      <c r="D75" s="6"/>
      <c r="E75" s="26">
        <v>5.4</v>
      </c>
      <c r="F75" s="26">
        <v>1.8</v>
      </c>
      <c r="G75" s="26">
        <v>7.56</v>
      </c>
      <c r="H75" s="26">
        <v>72</v>
      </c>
      <c r="I75" s="26">
        <v>1</v>
      </c>
    </row>
    <row r="76" spans="1:9" x14ac:dyDescent="0.25">
      <c r="A76" s="18"/>
      <c r="B76" s="7"/>
      <c r="C76" s="29" t="s">
        <v>20</v>
      </c>
      <c r="D76" s="27"/>
      <c r="E76" s="26">
        <f>E75+E72+E64+E60+E51+E49</f>
        <v>82.72</v>
      </c>
      <c r="F76" s="26">
        <f>F75+F72+F64+F60+F51+F49</f>
        <v>60.949999999999996</v>
      </c>
      <c r="G76" s="80">
        <f>G75+G72+G64+G60+G51+G49</f>
        <v>305.38499999999999</v>
      </c>
      <c r="H76" s="26">
        <f>H75+H72+H64+H60+H51+H49</f>
        <v>2137</v>
      </c>
      <c r="I76" s="26">
        <f>I75+I72+I64+I60+I49</f>
        <v>80.899999999999991</v>
      </c>
    </row>
    <row r="77" spans="1:9" x14ac:dyDescent="0.25">
      <c r="A77" s="291" t="s">
        <v>235</v>
      </c>
      <c r="B77" s="291"/>
      <c r="C77" s="291"/>
      <c r="D77" s="291"/>
      <c r="E77" s="291"/>
      <c r="F77" s="291"/>
      <c r="G77" s="291"/>
      <c r="H77" s="291"/>
      <c r="I77" s="291"/>
    </row>
    <row r="78" spans="1:9" x14ac:dyDescent="0.25">
      <c r="A78" s="269" t="s">
        <v>181</v>
      </c>
      <c r="B78" s="269" t="s">
        <v>13</v>
      </c>
      <c r="C78" s="292" t="s">
        <v>192</v>
      </c>
      <c r="D78" s="225" t="s">
        <v>2</v>
      </c>
      <c r="E78" s="294" t="s">
        <v>3</v>
      </c>
      <c r="F78" s="294"/>
      <c r="G78" s="294"/>
      <c r="H78" s="295" t="s">
        <v>4</v>
      </c>
      <c r="I78" s="273" t="s">
        <v>182</v>
      </c>
    </row>
    <row r="79" spans="1:9" x14ac:dyDescent="0.25">
      <c r="A79" s="270"/>
      <c r="B79" s="270"/>
      <c r="C79" s="293"/>
      <c r="D79" s="226"/>
      <c r="E79" s="60" t="s">
        <v>14</v>
      </c>
      <c r="F79" s="60" t="s">
        <v>15</v>
      </c>
      <c r="G79" s="60" t="s">
        <v>16</v>
      </c>
      <c r="H79" s="296"/>
      <c r="I79" s="276"/>
    </row>
    <row r="80" spans="1:9" x14ac:dyDescent="0.25">
      <c r="A80" s="284" t="s">
        <v>5</v>
      </c>
      <c r="B80" s="285"/>
      <c r="C80" s="285"/>
      <c r="D80" s="285"/>
      <c r="E80" s="285"/>
      <c r="F80" s="285"/>
      <c r="G80" s="285"/>
      <c r="H80" s="285"/>
      <c r="I80" s="286"/>
    </row>
    <row r="81" spans="1:9" x14ac:dyDescent="0.25">
      <c r="A81" s="20" t="s">
        <v>18</v>
      </c>
      <c r="B81" s="20">
        <v>13</v>
      </c>
      <c r="C81" s="69" t="s">
        <v>75</v>
      </c>
      <c r="D81" s="7">
        <v>5</v>
      </c>
      <c r="E81" s="35">
        <v>0.05</v>
      </c>
      <c r="F81" s="35">
        <v>4.1500000000000004</v>
      </c>
      <c r="G81" s="35">
        <v>5.0000000000000001E-3</v>
      </c>
      <c r="H81" s="35">
        <v>38</v>
      </c>
      <c r="I81" s="35">
        <v>0</v>
      </c>
    </row>
    <row r="82" spans="1:9" x14ac:dyDescent="0.25">
      <c r="A82" s="20" t="s">
        <v>18</v>
      </c>
      <c r="B82" s="20">
        <v>213</v>
      </c>
      <c r="C82" s="69" t="s">
        <v>28</v>
      </c>
      <c r="D82" s="7">
        <v>40</v>
      </c>
      <c r="E82" s="5">
        <v>5.0999999999999996</v>
      </c>
      <c r="F82" s="5">
        <v>4.5999999999999996</v>
      </c>
      <c r="G82" s="5">
        <v>0.3</v>
      </c>
      <c r="H82" s="5">
        <v>63</v>
      </c>
      <c r="I82" s="5">
        <v>0</v>
      </c>
    </row>
    <row r="83" spans="1:9" x14ac:dyDescent="0.25">
      <c r="A83" s="20" t="s">
        <v>18</v>
      </c>
      <c r="B83" s="20">
        <v>189</v>
      </c>
      <c r="C83" s="69" t="s">
        <v>55</v>
      </c>
      <c r="D83" s="7" t="s">
        <v>107</v>
      </c>
      <c r="E83" s="5">
        <v>6.5</v>
      </c>
      <c r="F83" s="5">
        <v>9.6999999999999993</v>
      </c>
      <c r="G83" s="5">
        <v>24</v>
      </c>
      <c r="H83" s="5">
        <v>210</v>
      </c>
      <c r="I83" s="5">
        <v>1.4</v>
      </c>
    </row>
    <row r="84" spans="1:9" x14ac:dyDescent="0.25">
      <c r="A84" s="20" t="s">
        <v>18</v>
      </c>
      <c r="B84" s="20">
        <v>432</v>
      </c>
      <c r="C84" s="69" t="s">
        <v>39</v>
      </c>
      <c r="D84" s="7">
        <v>180</v>
      </c>
      <c r="E84" s="5">
        <v>0</v>
      </c>
      <c r="F84" s="5">
        <v>1.3</v>
      </c>
      <c r="G84" s="5">
        <v>22.4</v>
      </c>
      <c r="H84" s="5">
        <v>85</v>
      </c>
      <c r="I84" s="5">
        <v>1</v>
      </c>
    </row>
    <row r="85" spans="1:9" x14ac:dyDescent="0.25">
      <c r="A85" s="20" t="s">
        <v>19</v>
      </c>
      <c r="B85" s="20" t="s">
        <v>19</v>
      </c>
      <c r="C85" s="23" t="s">
        <v>157</v>
      </c>
      <c r="D85" s="7">
        <v>30</v>
      </c>
      <c r="E85" s="18">
        <v>2.4</v>
      </c>
      <c r="F85" s="18">
        <v>0</v>
      </c>
      <c r="G85" s="18">
        <v>18</v>
      </c>
      <c r="H85" s="18">
        <v>87</v>
      </c>
      <c r="I85" s="18">
        <v>0</v>
      </c>
    </row>
    <row r="86" spans="1:9" x14ac:dyDescent="0.25">
      <c r="A86" s="30"/>
      <c r="B86" s="30"/>
      <c r="C86" s="29" t="s">
        <v>185</v>
      </c>
      <c r="D86" s="26"/>
      <c r="E86" s="29">
        <v>15.85</v>
      </c>
      <c r="F86" s="29">
        <v>21.05</v>
      </c>
      <c r="G86" s="29">
        <v>65.900000000000006</v>
      </c>
      <c r="H86" s="29">
        <f>SUM(H81:H85)</f>
        <v>483</v>
      </c>
      <c r="I86" s="29">
        <v>2</v>
      </c>
    </row>
    <row r="87" spans="1:9" x14ac:dyDescent="0.25">
      <c r="A87" s="233" t="s">
        <v>234</v>
      </c>
      <c r="B87" s="228"/>
      <c r="C87" s="228"/>
      <c r="D87" s="228"/>
      <c r="E87" s="228"/>
      <c r="F87" s="228"/>
      <c r="G87" s="228"/>
      <c r="H87" s="228"/>
      <c r="I87" s="289"/>
    </row>
    <row r="88" spans="1:9" x14ac:dyDescent="0.25">
      <c r="A88" s="66" t="s">
        <v>19</v>
      </c>
      <c r="B88" s="66" t="s">
        <v>19</v>
      </c>
      <c r="C88" s="18" t="s">
        <v>245</v>
      </c>
      <c r="D88" s="74">
        <v>200</v>
      </c>
      <c r="E88" s="29">
        <v>6</v>
      </c>
      <c r="F88" s="29">
        <v>6.4</v>
      </c>
      <c r="G88" s="29">
        <v>9.4</v>
      </c>
      <c r="H88" s="29">
        <v>120</v>
      </c>
      <c r="I88" s="29"/>
    </row>
    <row r="89" spans="1:9" x14ac:dyDescent="0.25">
      <c r="A89" s="284" t="s">
        <v>6</v>
      </c>
      <c r="B89" s="285"/>
      <c r="C89" s="285"/>
      <c r="D89" s="285"/>
      <c r="E89" s="285"/>
      <c r="F89" s="285"/>
      <c r="G89" s="285"/>
      <c r="H89" s="285"/>
      <c r="I89" s="286"/>
    </row>
    <row r="90" spans="1:9" x14ac:dyDescent="0.25">
      <c r="A90" s="20" t="s">
        <v>18</v>
      </c>
      <c r="B90" s="20">
        <v>48</v>
      </c>
      <c r="C90" s="20" t="s">
        <v>137</v>
      </c>
      <c r="D90" s="7">
        <v>60</v>
      </c>
      <c r="E90" s="5">
        <v>2.82</v>
      </c>
      <c r="F90" s="5">
        <v>11.7</v>
      </c>
      <c r="G90" s="5">
        <v>4.2</v>
      </c>
      <c r="H90" s="5">
        <v>107</v>
      </c>
      <c r="I90" s="5">
        <v>5</v>
      </c>
    </row>
    <row r="91" spans="1:9" x14ac:dyDescent="0.25">
      <c r="A91" s="20" t="s">
        <v>18</v>
      </c>
      <c r="B91" s="20" t="s">
        <v>111</v>
      </c>
      <c r="C91" s="23" t="s">
        <v>138</v>
      </c>
      <c r="D91" s="7" t="s">
        <v>110</v>
      </c>
      <c r="E91" s="5">
        <v>5.6</v>
      </c>
      <c r="F91" s="5">
        <v>7.1</v>
      </c>
      <c r="G91" s="5">
        <v>14.7</v>
      </c>
      <c r="H91" s="5">
        <v>145.30000000000001</v>
      </c>
      <c r="I91" s="5">
        <v>12</v>
      </c>
    </row>
    <row r="92" spans="1:9" x14ac:dyDescent="0.25">
      <c r="A92" s="20" t="s">
        <v>18</v>
      </c>
      <c r="B92" s="20">
        <v>242</v>
      </c>
      <c r="C92" s="22" t="s">
        <v>23</v>
      </c>
      <c r="D92" s="7">
        <v>80</v>
      </c>
      <c r="E92" s="5">
        <v>14.2</v>
      </c>
      <c r="F92" s="5">
        <v>10.7</v>
      </c>
      <c r="G92" s="5">
        <v>7</v>
      </c>
      <c r="H92" s="5">
        <v>162</v>
      </c>
      <c r="I92" s="5">
        <v>3</v>
      </c>
    </row>
    <row r="93" spans="1:9" x14ac:dyDescent="0.25">
      <c r="A93" s="20" t="s">
        <v>18</v>
      </c>
      <c r="B93" s="20">
        <v>133</v>
      </c>
      <c r="C93" s="22" t="s">
        <v>43</v>
      </c>
      <c r="D93" s="7">
        <v>150</v>
      </c>
      <c r="E93" s="5">
        <v>5.85</v>
      </c>
      <c r="F93" s="5">
        <v>11.7</v>
      </c>
      <c r="G93" s="5">
        <v>21.5</v>
      </c>
      <c r="H93" s="5">
        <v>140</v>
      </c>
      <c r="I93" s="5">
        <v>7</v>
      </c>
    </row>
    <row r="94" spans="1:9" x14ac:dyDescent="0.25">
      <c r="A94" s="20" t="s">
        <v>18</v>
      </c>
      <c r="B94" s="20">
        <v>638</v>
      </c>
      <c r="C94" s="22" t="s">
        <v>188</v>
      </c>
      <c r="D94" s="7">
        <v>180</v>
      </c>
      <c r="E94" s="5">
        <v>0.6</v>
      </c>
      <c r="F94" s="5">
        <v>0.2</v>
      </c>
      <c r="G94" s="5">
        <v>29.3</v>
      </c>
      <c r="H94" s="5">
        <v>104</v>
      </c>
      <c r="I94" s="5">
        <v>2</v>
      </c>
    </row>
    <row r="95" spans="1:9" x14ac:dyDescent="0.25">
      <c r="A95" s="20" t="s">
        <v>19</v>
      </c>
      <c r="B95" s="20" t="s">
        <v>19</v>
      </c>
      <c r="C95" s="23" t="s">
        <v>183</v>
      </c>
      <c r="D95" s="7">
        <v>35</v>
      </c>
      <c r="E95" s="18">
        <v>2.2999999999999998</v>
      </c>
      <c r="F95" s="18">
        <v>0.3</v>
      </c>
      <c r="G95" s="18">
        <v>14.8</v>
      </c>
      <c r="H95" s="18">
        <v>71.400000000000006</v>
      </c>
      <c r="I95" s="18">
        <v>0</v>
      </c>
    </row>
    <row r="96" spans="1:9" x14ac:dyDescent="0.25">
      <c r="A96" s="20" t="s">
        <v>19</v>
      </c>
      <c r="B96" s="20" t="s">
        <v>19</v>
      </c>
      <c r="C96" s="22" t="s">
        <v>153</v>
      </c>
      <c r="D96" s="7">
        <v>30</v>
      </c>
      <c r="E96" s="18">
        <v>2.4</v>
      </c>
      <c r="F96" s="18">
        <v>1</v>
      </c>
      <c r="G96" s="18">
        <v>18</v>
      </c>
      <c r="H96" s="18">
        <v>91.7</v>
      </c>
      <c r="I96" s="18">
        <v>0</v>
      </c>
    </row>
    <row r="97" spans="1:9" x14ac:dyDescent="0.25">
      <c r="A97" s="20"/>
      <c r="B97" s="20"/>
      <c r="C97" s="29" t="s">
        <v>185</v>
      </c>
      <c r="D97" s="5"/>
      <c r="E97" s="26">
        <v>33.700000000000003</v>
      </c>
      <c r="F97" s="26">
        <v>42.7</v>
      </c>
      <c r="G97" s="26">
        <v>109.5</v>
      </c>
      <c r="H97" s="26">
        <f>SUM(H90:H96)</f>
        <v>821.4</v>
      </c>
      <c r="I97" s="26">
        <v>29</v>
      </c>
    </row>
    <row r="98" spans="1:9" x14ac:dyDescent="0.25">
      <c r="A98" s="290" t="s">
        <v>8</v>
      </c>
      <c r="B98" s="290"/>
      <c r="C98" s="290"/>
      <c r="D98" s="290"/>
      <c r="E98" s="290"/>
      <c r="F98" s="290"/>
      <c r="G98" s="290"/>
      <c r="H98" s="290"/>
      <c r="I98" s="290"/>
    </row>
    <row r="99" spans="1:9" x14ac:dyDescent="0.25">
      <c r="A99" s="20" t="s">
        <v>18</v>
      </c>
      <c r="B99" s="20">
        <v>219</v>
      </c>
      <c r="C99" s="23" t="s">
        <v>139</v>
      </c>
      <c r="D99" s="7" t="s">
        <v>244</v>
      </c>
      <c r="E99" s="18">
        <v>24</v>
      </c>
      <c r="F99" s="19"/>
      <c r="G99" s="18">
        <v>23</v>
      </c>
      <c r="H99" s="18">
        <v>270</v>
      </c>
      <c r="I99" s="18">
        <v>1.3</v>
      </c>
    </row>
    <row r="100" spans="1:9" x14ac:dyDescent="0.25">
      <c r="A100" s="20" t="s">
        <v>18</v>
      </c>
      <c r="B100" s="20">
        <v>442</v>
      </c>
      <c r="C100" s="69" t="s">
        <v>61</v>
      </c>
      <c r="D100" s="7">
        <v>200</v>
      </c>
      <c r="E100" s="18">
        <v>0.5</v>
      </c>
      <c r="F100" s="18">
        <v>0.1</v>
      </c>
      <c r="G100" s="18">
        <v>9.9</v>
      </c>
      <c r="H100" s="18">
        <v>43</v>
      </c>
      <c r="I100" s="18">
        <v>2</v>
      </c>
    </row>
    <row r="101" spans="1:9" x14ac:dyDescent="0.25">
      <c r="A101" s="20" t="s">
        <v>19</v>
      </c>
      <c r="B101" s="20" t="s">
        <v>19</v>
      </c>
      <c r="C101" s="69" t="s">
        <v>80</v>
      </c>
      <c r="D101" s="7">
        <v>300</v>
      </c>
      <c r="E101" s="18">
        <v>0.8</v>
      </c>
      <c r="F101" s="18">
        <v>0.44</v>
      </c>
      <c r="G101" s="18">
        <v>16.600000000000001</v>
      </c>
      <c r="H101" s="18">
        <v>34</v>
      </c>
      <c r="I101" s="18">
        <v>84</v>
      </c>
    </row>
    <row r="102" spans="1:9" x14ac:dyDescent="0.25">
      <c r="A102" s="20"/>
      <c r="B102" s="20"/>
      <c r="C102" s="29" t="s">
        <v>185</v>
      </c>
      <c r="D102" s="5"/>
      <c r="E102" s="29">
        <v>25.3</v>
      </c>
      <c r="F102" s="29">
        <v>12.2</v>
      </c>
      <c r="G102" s="29">
        <v>68</v>
      </c>
      <c r="H102" s="29">
        <f>SUM(H99:H101)</f>
        <v>347</v>
      </c>
      <c r="I102" s="61">
        <f>SUM(I99:I101)</f>
        <v>87.3</v>
      </c>
    </row>
    <row r="103" spans="1:9" x14ac:dyDescent="0.25">
      <c r="A103" s="284" t="s">
        <v>9</v>
      </c>
      <c r="B103" s="285"/>
      <c r="C103" s="285"/>
      <c r="D103" s="285"/>
      <c r="E103" s="285"/>
      <c r="F103" s="285"/>
      <c r="G103" s="285"/>
      <c r="H103" s="285"/>
      <c r="I103" s="285"/>
    </row>
    <row r="104" spans="1:9" x14ac:dyDescent="0.25">
      <c r="A104" s="20" t="s">
        <v>18</v>
      </c>
      <c r="B104" s="20" t="s">
        <v>81</v>
      </c>
      <c r="C104" s="23" t="s">
        <v>140</v>
      </c>
      <c r="D104" s="7">
        <v>50</v>
      </c>
      <c r="E104" s="18">
        <v>1.35</v>
      </c>
      <c r="F104" s="18">
        <v>3</v>
      </c>
      <c r="G104" s="18">
        <v>5</v>
      </c>
      <c r="H104" s="18">
        <v>43</v>
      </c>
      <c r="I104" s="18">
        <v>1.5</v>
      </c>
    </row>
    <row r="105" spans="1:9" x14ac:dyDescent="0.25">
      <c r="A105" s="20" t="s">
        <v>18</v>
      </c>
      <c r="B105" s="20">
        <v>266</v>
      </c>
      <c r="C105" s="69" t="s">
        <v>24</v>
      </c>
      <c r="D105" s="7">
        <v>200</v>
      </c>
      <c r="E105" s="18">
        <v>20.2</v>
      </c>
      <c r="F105" s="18">
        <v>27.4</v>
      </c>
      <c r="G105" s="18">
        <v>38.799999999999997</v>
      </c>
      <c r="H105" s="18">
        <v>460</v>
      </c>
      <c r="I105" s="18">
        <v>1.2</v>
      </c>
    </row>
    <row r="106" spans="1:9" x14ac:dyDescent="0.25">
      <c r="A106" s="20" t="s">
        <v>54</v>
      </c>
      <c r="B106" s="20">
        <v>431</v>
      </c>
      <c r="C106" s="69" t="s">
        <v>44</v>
      </c>
      <c r="D106" s="7">
        <v>180</v>
      </c>
      <c r="E106" s="18">
        <v>0.2</v>
      </c>
      <c r="F106" s="18">
        <v>0.1</v>
      </c>
      <c r="G106" s="18">
        <v>15</v>
      </c>
      <c r="H106" s="18">
        <v>20</v>
      </c>
      <c r="I106" s="18">
        <v>0</v>
      </c>
    </row>
    <row r="107" spans="1:9" x14ac:dyDescent="0.25">
      <c r="A107" s="20" t="s">
        <v>19</v>
      </c>
      <c r="B107" s="20" t="s">
        <v>19</v>
      </c>
      <c r="C107" s="23" t="s">
        <v>184</v>
      </c>
      <c r="D107" s="7">
        <v>20</v>
      </c>
      <c r="E107" s="18">
        <v>2.2999999999999998</v>
      </c>
      <c r="F107" s="18">
        <v>0.3</v>
      </c>
      <c r="G107" s="18">
        <v>8.5</v>
      </c>
      <c r="H107" s="18">
        <v>40.200000000000003</v>
      </c>
      <c r="I107" s="18">
        <v>0</v>
      </c>
    </row>
    <row r="108" spans="1:9" x14ac:dyDescent="0.25">
      <c r="A108" s="20" t="s">
        <v>19</v>
      </c>
      <c r="B108" s="20" t="s">
        <v>19</v>
      </c>
      <c r="C108" s="23" t="s">
        <v>153</v>
      </c>
      <c r="D108" s="7">
        <v>20</v>
      </c>
      <c r="E108" s="18">
        <v>2.4</v>
      </c>
      <c r="F108" s="18">
        <v>1</v>
      </c>
      <c r="G108" s="18">
        <v>12</v>
      </c>
      <c r="H108" s="18">
        <v>40.6</v>
      </c>
      <c r="I108" s="18">
        <v>0</v>
      </c>
    </row>
    <row r="109" spans="1:9" x14ac:dyDescent="0.25">
      <c r="A109" s="18"/>
      <c r="B109" s="7"/>
      <c r="C109" s="29" t="s">
        <v>185</v>
      </c>
      <c r="D109" s="29"/>
      <c r="E109" s="29">
        <f>SUM(E104:E108)</f>
        <v>26.45</v>
      </c>
      <c r="F109" s="29">
        <f>SUM(F104:F108)</f>
        <v>31.8</v>
      </c>
      <c r="G109" s="29">
        <f>SUM(G104:G108)</f>
        <v>79.3</v>
      </c>
      <c r="H109" s="29">
        <f>SUM(H104:H108)</f>
        <v>603.80000000000007</v>
      </c>
      <c r="I109" s="29">
        <v>2.7</v>
      </c>
    </row>
    <row r="110" spans="1:9" x14ac:dyDescent="0.25">
      <c r="A110" s="290" t="s">
        <v>12</v>
      </c>
      <c r="B110" s="290"/>
      <c r="C110" s="290"/>
      <c r="D110" s="290"/>
      <c r="E110" s="290"/>
      <c r="F110" s="290"/>
      <c r="G110" s="290"/>
      <c r="H110" s="290"/>
      <c r="I110" s="290"/>
    </row>
    <row r="111" spans="1:9" x14ac:dyDescent="0.25">
      <c r="A111" s="20" t="s">
        <v>18</v>
      </c>
      <c r="B111" s="20">
        <v>435</v>
      </c>
      <c r="C111" s="18" t="s">
        <v>0</v>
      </c>
      <c r="D111" s="7">
        <v>180</v>
      </c>
      <c r="E111" s="18">
        <v>6</v>
      </c>
      <c r="F111" s="18">
        <v>4.5</v>
      </c>
      <c r="G111" s="18">
        <v>8</v>
      </c>
      <c r="H111" s="18">
        <v>62</v>
      </c>
      <c r="I111" s="18">
        <v>2</v>
      </c>
    </row>
    <row r="112" spans="1:9" x14ac:dyDescent="0.25">
      <c r="A112" s="18"/>
      <c r="B112" s="7"/>
      <c r="C112" s="29" t="s">
        <v>185</v>
      </c>
      <c r="D112" s="7"/>
      <c r="E112" s="29">
        <f>E111</f>
        <v>6</v>
      </c>
      <c r="F112" s="29">
        <f>F111</f>
        <v>4.5</v>
      </c>
      <c r="G112" s="29">
        <f>G111</f>
        <v>8</v>
      </c>
      <c r="H112" s="29">
        <f>H111</f>
        <v>62</v>
      </c>
      <c r="I112" s="29">
        <f>I111</f>
        <v>2</v>
      </c>
    </row>
    <row r="113" spans="1:9" x14ac:dyDescent="0.25">
      <c r="A113" s="18"/>
      <c r="B113" s="7"/>
      <c r="C113" s="29" t="s">
        <v>20</v>
      </c>
      <c r="D113" s="7"/>
      <c r="E113" s="29">
        <f>E112+E109+E102+E97+E88+E86</f>
        <v>113.3</v>
      </c>
      <c r="F113" s="29">
        <f>F112+F109+F102+F97+F88+F86</f>
        <v>118.65</v>
      </c>
      <c r="G113" s="29">
        <f>G112+G109+G102+G97+G88+G86</f>
        <v>340.1</v>
      </c>
      <c r="H113" s="29">
        <f>H109+H102+H97+H88+H86</f>
        <v>2375.1999999999998</v>
      </c>
      <c r="I113" s="61">
        <f>I112+I109+I102+I97+I86</f>
        <v>123</v>
      </c>
    </row>
    <row r="114" spans="1:9" x14ac:dyDescent="0.25">
      <c r="A114" s="291" t="s">
        <v>241</v>
      </c>
      <c r="B114" s="291"/>
      <c r="C114" s="291"/>
      <c r="D114" s="291"/>
      <c r="E114" s="291"/>
      <c r="F114" s="291"/>
      <c r="G114" s="291"/>
      <c r="H114" s="291"/>
      <c r="I114" s="291"/>
    </row>
    <row r="115" spans="1:9" x14ac:dyDescent="0.25">
      <c r="A115" s="298" t="s">
        <v>181</v>
      </c>
      <c r="B115" s="300" t="s">
        <v>13</v>
      </c>
      <c r="C115" s="263" t="s">
        <v>192</v>
      </c>
      <c r="D115" s="259" t="s">
        <v>2</v>
      </c>
      <c r="E115" s="258" t="s">
        <v>3</v>
      </c>
      <c r="F115" s="258"/>
      <c r="G115" s="258"/>
      <c r="H115" s="259" t="s">
        <v>4</v>
      </c>
      <c r="I115" s="259" t="s">
        <v>182</v>
      </c>
    </row>
    <row r="116" spans="1:9" x14ac:dyDescent="0.25">
      <c r="A116" s="299"/>
      <c r="B116" s="301"/>
      <c r="C116" s="264"/>
      <c r="D116" s="265"/>
      <c r="E116" s="64" t="s">
        <v>14</v>
      </c>
      <c r="F116" s="64" t="s">
        <v>15</v>
      </c>
      <c r="G116" s="64" t="s">
        <v>16</v>
      </c>
      <c r="H116" s="260"/>
      <c r="I116" s="260"/>
    </row>
    <row r="117" spans="1:9" x14ac:dyDescent="0.25">
      <c r="A117" s="224" t="s">
        <v>5</v>
      </c>
      <c r="B117" s="224"/>
      <c r="C117" s="224"/>
      <c r="D117" s="224"/>
      <c r="E117" s="224"/>
      <c r="F117" s="224"/>
      <c r="G117" s="224"/>
      <c r="H117" s="224"/>
      <c r="I117" s="224"/>
    </row>
    <row r="118" spans="1:9" x14ac:dyDescent="0.25">
      <c r="A118" s="20" t="s">
        <v>18</v>
      </c>
      <c r="B118" s="20">
        <v>13</v>
      </c>
      <c r="C118" s="69" t="s">
        <v>75</v>
      </c>
      <c r="D118" s="70">
        <v>5</v>
      </c>
      <c r="E118" s="35">
        <v>0.05</v>
      </c>
      <c r="F118" s="35">
        <v>4.1500000000000004</v>
      </c>
      <c r="G118" s="35">
        <v>5.0000000000000001E-3</v>
      </c>
      <c r="H118" s="35">
        <v>38</v>
      </c>
      <c r="I118" s="35">
        <v>0</v>
      </c>
    </row>
    <row r="119" spans="1:9" x14ac:dyDescent="0.25">
      <c r="A119" s="20" t="s">
        <v>18</v>
      </c>
      <c r="B119" s="20">
        <v>189</v>
      </c>
      <c r="C119" s="69" t="s">
        <v>45</v>
      </c>
      <c r="D119" s="7" t="s">
        <v>107</v>
      </c>
      <c r="E119" s="1">
        <v>7.4</v>
      </c>
      <c r="F119" s="1">
        <v>8.6</v>
      </c>
      <c r="G119" s="1">
        <v>33</v>
      </c>
      <c r="H119" s="1">
        <v>238</v>
      </c>
      <c r="I119" s="1">
        <v>1.4</v>
      </c>
    </row>
    <row r="120" spans="1:9" x14ac:dyDescent="0.25">
      <c r="A120" s="20" t="s">
        <v>18</v>
      </c>
      <c r="B120" s="20">
        <v>433</v>
      </c>
      <c r="C120" s="69" t="s">
        <v>21</v>
      </c>
      <c r="D120" s="75">
        <v>180</v>
      </c>
      <c r="E120" s="18">
        <v>2.61</v>
      </c>
      <c r="F120" s="18">
        <v>2.25</v>
      </c>
      <c r="G120" s="18">
        <v>22.32</v>
      </c>
      <c r="H120" s="18">
        <v>120</v>
      </c>
      <c r="I120" s="18">
        <v>1</v>
      </c>
    </row>
    <row r="121" spans="1:9" x14ac:dyDescent="0.25">
      <c r="A121" s="20" t="s">
        <v>19</v>
      </c>
      <c r="B121" s="20" t="s">
        <v>19</v>
      </c>
      <c r="C121" s="69" t="s">
        <v>153</v>
      </c>
      <c r="D121" s="7">
        <v>30</v>
      </c>
      <c r="E121" s="18">
        <v>2.4</v>
      </c>
      <c r="F121" s="18">
        <v>1</v>
      </c>
      <c r="G121" s="18">
        <v>18</v>
      </c>
      <c r="H121" s="18">
        <v>91.7</v>
      </c>
      <c r="I121" s="18">
        <v>0</v>
      </c>
    </row>
    <row r="122" spans="1:9" x14ac:dyDescent="0.25">
      <c r="A122" s="1"/>
      <c r="B122" s="7"/>
      <c r="C122" s="25" t="s">
        <v>185</v>
      </c>
      <c r="D122" s="1"/>
      <c r="E122" s="25">
        <v>22.2</v>
      </c>
      <c r="F122" s="25">
        <v>30.8</v>
      </c>
      <c r="G122" s="25">
        <v>109</v>
      </c>
      <c r="H122" s="25">
        <v>802</v>
      </c>
      <c r="I122" s="25">
        <v>2.4</v>
      </c>
    </row>
    <row r="123" spans="1:9" x14ac:dyDescent="0.25">
      <c r="A123" s="233" t="s">
        <v>234</v>
      </c>
      <c r="B123" s="228"/>
      <c r="C123" s="228"/>
      <c r="D123" s="228"/>
      <c r="E123" s="228"/>
      <c r="F123" s="228"/>
      <c r="G123" s="228"/>
      <c r="H123" s="228"/>
      <c r="I123" s="289"/>
    </row>
    <row r="124" spans="1:9" x14ac:dyDescent="0.25">
      <c r="A124" s="20" t="s">
        <v>19</v>
      </c>
      <c r="B124" s="20" t="s">
        <v>19</v>
      </c>
      <c r="C124" s="72" t="s">
        <v>84</v>
      </c>
      <c r="D124" s="1">
        <v>300</v>
      </c>
      <c r="E124" s="25">
        <v>6.1</v>
      </c>
      <c r="F124" s="25">
        <v>0.8</v>
      </c>
      <c r="G124" s="25">
        <v>25.9</v>
      </c>
      <c r="H124" s="25">
        <v>52</v>
      </c>
      <c r="I124" s="25">
        <v>27</v>
      </c>
    </row>
    <row r="125" spans="1:9" x14ac:dyDescent="0.25">
      <c r="A125" s="266" t="s">
        <v>6</v>
      </c>
      <c r="B125" s="266"/>
      <c r="C125" s="266"/>
      <c r="D125" s="266"/>
      <c r="E125" s="266"/>
      <c r="F125" s="266"/>
      <c r="G125" s="266"/>
      <c r="H125" s="266"/>
      <c r="I125" s="266"/>
    </row>
    <row r="126" spans="1:9" x14ac:dyDescent="0.25">
      <c r="A126" s="20" t="s">
        <v>19</v>
      </c>
      <c r="B126" s="20" t="s">
        <v>19</v>
      </c>
      <c r="C126" s="20" t="s">
        <v>64</v>
      </c>
      <c r="D126" s="17">
        <v>80</v>
      </c>
      <c r="E126" s="17">
        <v>0.6</v>
      </c>
      <c r="F126" s="17">
        <v>0.08</v>
      </c>
      <c r="G126" s="17">
        <v>2</v>
      </c>
      <c r="H126" s="17">
        <v>11</v>
      </c>
      <c r="I126" s="17">
        <v>8</v>
      </c>
    </row>
    <row r="127" spans="1:9" ht="30" x14ac:dyDescent="0.25">
      <c r="A127" s="20" t="s">
        <v>18</v>
      </c>
      <c r="B127" s="20" t="s">
        <v>112</v>
      </c>
      <c r="C127" s="42" t="s">
        <v>246</v>
      </c>
      <c r="D127" s="7" t="s">
        <v>199</v>
      </c>
      <c r="E127" s="5">
        <v>5.2</v>
      </c>
      <c r="F127" s="5">
        <v>7</v>
      </c>
      <c r="G127" s="5">
        <v>7.4</v>
      </c>
      <c r="H127" s="5">
        <v>114.3</v>
      </c>
      <c r="I127" s="5">
        <v>13</v>
      </c>
    </row>
    <row r="128" spans="1:9" x14ac:dyDescent="0.25">
      <c r="A128" s="20" t="s">
        <v>18</v>
      </c>
      <c r="B128" s="20">
        <v>261</v>
      </c>
      <c r="C128" s="22" t="s">
        <v>142</v>
      </c>
      <c r="D128" s="7" t="s">
        <v>62</v>
      </c>
      <c r="E128" s="5">
        <v>13.3</v>
      </c>
      <c r="F128" s="5">
        <v>8.6</v>
      </c>
      <c r="G128" s="5">
        <v>8.6999999999999993</v>
      </c>
      <c r="H128" s="5">
        <v>166</v>
      </c>
      <c r="I128" s="5">
        <v>12</v>
      </c>
    </row>
    <row r="129" spans="1:9" x14ac:dyDescent="0.25">
      <c r="A129" s="20" t="s">
        <v>18</v>
      </c>
      <c r="B129" s="20">
        <v>331</v>
      </c>
      <c r="C129" s="23" t="s">
        <v>25</v>
      </c>
      <c r="D129" s="7">
        <v>150</v>
      </c>
      <c r="E129" s="5">
        <v>5.3</v>
      </c>
      <c r="F129" s="5">
        <v>4.5999999999999996</v>
      </c>
      <c r="G129" s="5">
        <v>30.94</v>
      </c>
      <c r="H129" s="5">
        <v>188</v>
      </c>
      <c r="I129" s="5">
        <v>0</v>
      </c>
    </row>
    <row r="130" spans="1:9" x14ac:dyDescent="0.25">
      <c r="A130" s="20" t="s">
        <v>18</v>
      </c>
      <c r="B130" s="20">
        <v>402</v>
      </c>
      <c r="C130" s="22" t="s">
        <v>189</v>
      </c>
      <c r="D130" s="7">
        <v>200</v>
      </c>
      <c r="E130" s="5">
        <v>0.3</v>
      </c>
      <c r="F130" s="5">
        <v>0.1</v>
      </c>
      <c r="G130" s="5">
        <v>27</v>
      </c>
      <c r="H130" s="5">
        <v>104</v>
      </c>
      <c r="I130" s="5">
        <v>0</v>
      </c>
    </row>
    <row r="131" spans="1:9" x14ac:dyDescent="0.25">
      <c r="A131" s="20" t="s">
        <v>19</v>
      </c>
      <c r="B131" s="20" t="s">
        <v>19</v>
      </c>
      <c r="C131" s="23" t="s">
        <v>183</v>
      </c>
      <c r="D131" s="7">
        <v>35</v>
      </c>
      <c r="E131" s="18">
        <v>2.2999999999999998</v>
      </c>
      <c r="F131" s="18">
        <v>0.3</v>
      </c>
      <c r="G131" s="18">
        <v>14.8</v>
      </c>
      <c r="H131" s="18">
        <v>71.400000000000006</v>
      </c>
      <c r="I131" s="18">
        <v>0</v>
      </c>
    </row>
    <row r="132" spans="1:9" x14ac:dyDescent="0.25">
      <c r="A132" s="20" t="s">
        <v>19</v>
      </c>
      <c r="B132" s="20" t="s">
        <v>19</v>
      </c>
      <c r="C132" s="22" t="s">
        <v>153</v>
      </c>
      <c r="D132" s="7">
        <v>30</v>
      </c>
      <c r="E132" s="18">
        <v>2.4</v>
      </c>
      <c r="F132" s="18">
        <v>1</v>
      </c>
      <c r="G132" s="18">
        <v>18</v>
      </c>
      <c r="H132" s="18">
        <v>91.7</v>
      </c>
      <c r="I132" s="18">
        <v>0</v>
      </c>
    </row>
    <row r="133" spans="1:9" x14ac:dyDescent="0.25">
      <c r="A133" s="1"/>
      <c r="B133" s="7"/>
      <c r="C133" s="29" t="s">
        <v>185</v>
      </c>
      <c r="D133" s="7"/>
      <c r="E133" s="26">
        <f>SUM(E126:E132)</f>
        <v>29.400000000000002</v>
      </c>
      <c r="F133" s="26">
        <f>SUM(F126:F132)</f>
        <v>21.680000000000003</v>
      </c>
      <c r="G133" s="26">
        <f>SUM(G126:G132)</f>
        <v>108.84</v>
      </c>
      <c r="H133" s="26">
        <f>SUM(H126:H132)</f>
        <v>746.4</v>
      </c>
      <c r="I133" s="26">
        <v>29</v>
      </c>
    </row>
    <row r="134" spans="1:9" x14ac:dyDescent="0.25">
      <c r="A134" s="224" t="s">
        <v>8</v>
      </c>
      <c r="B134" s="224"/>
      <c r="C134" s="224"/>
      <c r="D134" s="224"/>
      <c r="E134" s="224"/>
      <c r="F134" s="224"/>
      <c r="G134" s="224"/>
      <c r="H134" s="224"/>
      <c r="I134" s="224"/>
    </row>
    <row r="135" spans="1:9" x14ac:dyDescent="0.25">
      <c r="A135" s="20" t="s">
        <v>18</v>
      </c>
      <c r="B135" s="20" t="s">
        <v>83</v>
      </c>
      <c r="C135" s="69" t="s">
        <v>82</v>
      </c>
      <c r="D135" s="7">
        <v>80</v>
      </c>
      <c r="E135" s="1">
        <v>4</v>
      </c>
      <c r="F135" s="1">
        <v>5.3</v>
      </c>
      <c r="G135" s="1">
        <v>28</v>
      </c>
      <c r="H135" s="1">
        <v>205</v>
      </c>
      <c r="I135" s="1">
        <v>6.7</v>
      </c>
    </row>
    <row r="136" spans="1:9" x14ac:dyDescent="0.25">
      <c r="A136" s="20" t="s">
        <v>18</v>
      </c>
      <c r="B136" s="20">
        <v>442</v>
      </c>
      <c r="C136" s="69" t="s">
        <v>61</v>
      </c>
      <c r="D136" s="7">
        <v>200</v>
      </c>
      <c r="E136" s="1">
        <v>0.5</v>
      </c>
      <c r="F136" s="1">
        <v>0.1</v>
      </c>
      <c r="G136" s="1">
        <v>9.9</v>
      </c>
      <c r="H136" s="1">
        <v>43</v>
      </c>
      <c r="I136" s="1">
        <v>2</v>
      </c>
    </row>
    <row r="137" spans="1:9" x14ac:dyDescent="0.25">
      <c r="A137" s="1"/>
      <c r="B137" s="7"/>
      <c r="C137" s="25" t="s">
        <v>185</v>
      </c>
      <c r="D137" s="1"/>
      <c r="E137" s="25">
        <f>SUM(E135:E136)</f>
        <v>4.5</v>
      </c>
      <c r="F137" s="25">
        <f>SUM(F135:F136)</f>
        <v>5.3999999999999995</v>
      </c>
      <c r="G137" s="25">
        <f>SUM(G135:G136)</f>
        <v>37.9</v>
      </c>
      <c r="H137" s="25">
        <f>SUM(H135:H136)</f>
        <v>248</v>
      </c>
      <c r="I137" s="25">
        <f>SUM(I135:I136)</f>
        <v>8.6999999999999993</v>
      </c>
    </row>
    <row r="138" spans="1:9" x14ac:dyDescent="0.25">
      <c r="A138" s="222" t="s">
        <v>9</v>
      </c>
      <c r="B138" s="223"/>
      <c r="C138" s="223"/>
      <c r="D138" s="223"/>
      <c r="E138" s="223"/>
      <c r="F138" s="223"/>
      <c r="G138" s="223"/>
      <c r="H138" s="223"/>
      <c r="I138" s="223"/>
    </row>
    <row r="139" spans="1:9" x14ac:dyDescent="0.25">
      <c r="A139" s="20" t="s">
        <v>18</v>
      </c>
      <c r="B139" s="20">
        <v>13</v>
      </c>
      <c r="C139" s="23" t="s">
        <v>75</v>
      </c>
      <c r="D139" s="70">
        <v>5</v>
      </c>
      <c r="E139" s="35">
        <v>0.05</v>
      </c>
      <c r="F139" s="35">
        <v>4.1500000000000004</v>
      </c>
      <c r="G139" s="35">
        <v>5.0000000000000001E-3</v>
      </c>
      <c r="H139" s="35">
        <v>38</v>
      </c>
      <c r="I139" s="35">
        <v>0</v>
      </c>
    </row>
    <row r="140" spans="1:9" x14ac:dyDescent="0.25">
      <c r="A140" s="20" t="s">
        <v>19</v>
      </c>
      <c r="B140" s="20" t="s">
        <v>19</v>
      </c>
      <c r="C140" s="20" t="s">
        <v>66</v>
      </c>
      <c r="D140" s="7">
        <v>50</v>
      </c>
      <c r="E140" s="5">
        <v>0.85</v>
      </c>
      <c r="F140" s="5">
        <v>0.15</v>
      </c>
      <c r="G140" s="5">
        <v>5</v>
      </c>
      <c r="H140" s="5">
        <v>13</v>
      </c>
      <c r="I140" s="5">
        <v>13</v>
      </c>
    </row>
    <row r="141" spans="1:9" x14ac:dyDescent="0.25">
      <c r="A141" s="20" t="s">
        <v>18</v>
      </c>
      <c r="B141" s="20">
        <v>230</v>
      </c>
      <c r="C141" s="20" t="s">
        <v>247</v>
      </c>
      <c r="D141" s="7">
        <v>80</v>
      </c>
      <c r="E141" s="5">
        <v>12.3</v>
      </c>
      <c r="F141" s="5">
        <v>3.9</v>
      </c>
      <c r="G141" s="5">
        <v>2.5</v>
      </c>
      <c r="H141" s="5">
        <v>94.5</v>
      </c>
      <c r="I141" s="5">
        <v>1</v>
      </c>
    </row>
    <row r="142" spans="1:9" x14ac:dyDescent="0.25">
      <c r="A142" s="20" t="s">
        <v>18</v>
      </c>
      <c r="B142" s="20">
        <v>335</v>
      </c>
      <c r="C142" s="23" t="s">
        <v>7</v>
      </c>
      <c r="D142" s="7">
        <v>150</v>
      </c>
      <c r="E142" s="5">
        <v>3.1</v>
      </c>
      <c r="F142" s="5">
        <v>5.4</v>
      </c>
      <c r="G142" s="5">
        <v>20.3</v>
      </c>
      <c r="H142" s="5">
        <v>141</v>
      </c>
      <c r="I142" s="5">
        <v>5</v>
      </c>
    </row>
    <row r="143" spans="1:9" x14ac:dyDescent="0.25">
      <c r="A143" s="20" t="s">
        <v>18</v>
      </c>
      <c r="B143" s="20">
        <v>430</v>
      </c>
      <c r="C143" s="23" t="s">
        <v>11</v>
      </c>
      <c r="D143" s="7">
        <v>200</v>
      </c>
      <c r="E143" s="5">
        <v>0.2</v>
      </c>
      <c r="F143" s="5">
        <v>0.1</v>
      </c>
      <c r="G143" s="5">
        <v>15</v>
      </c>
      <c r="H143" s="5">
        <v>60</v>
      </c>
      <c r="I143" s="5">
        <v>0</v>
      </c>
    </row>
    <row r="144" spans="1:9" x14ac:dyDescent="0.25">
      <c r="A144" s="20" t="s">
        <v>19</v>
      </c>
      <c r="B144" s="20" t="s">
        <v>19</v>
      </c>
      <c r="C144" s="23" t="s">
        <v>184</v>
      </c>
      <c r="D144" s="7">
        <v>20</v>
      </c>
      <c r="E144" s="18">
        <v>2.2999999999999998</v>
      </c>
      <c r="F144" s="18">
        <v>0.3</v>
      </c>
      <c r="G144" s="18">
        <v>8.5</v>
      </c>
      <c r="H144" s="18">
        <v>40.200000000000003</v>
      </c>
      <c r="I144" s="18">
        <v>0</v>
      </c>
    </row>
    <row r="145" spans="1:9" x14ac:dyDescent="0.25">
      <c r="A145" s="20" t="s">
        <v>19</v>
      </c>
      <c r="B145" s="20" t="s">
        <v>19</v>
      </c>
      <c r="C145" s="23" t="s">
        <v>153</v>
      </c>
      <c r="D145" s="7">
        <v>20</v>
      </c>
      <c r="E145" s="18">
        <v>2.4</v>
      </c>
      <c r="F145" s="18">
        <v>1</v>
      </c>
      <c r="G145" s="18">
        <v>12</v>
      </c>
      <c r="H145" s="18">
        <v>40.6</v>
      </c>
      <c r="I145" s="18">
        <v>0</v>
      </c>
    </row>
    <row r="146" spans="1:9" x14ac:dyDescent="0.25">
      <c r="A146" s="20"/>
      <c r="B146" s="20"/>
      <c r="C146" s="29" t="s">
        <v>185</v>
      </c>
      <c r="D146" s="5"/>
      <c r="E146" s="26">
        <v>24.3</v>
      </c>
      <c r="F146" s="26">
        <v>29</v>
      </c>
      <c r="G146" s="26">
        <v>98.7</v>
      </c>
      <c r="H146" s="26">
        <v>735</v>
      </c>
      <c r="I146" s="26">
        <v>19</v>
      </c>
    </row>
    <row r="147" spans="1:9" x14ac:dyDescent="0.25">
      <c r="A147" s="232" t="s">
        <v>12</v>
      </c>
      <c r="B147" s="232"/>
      <c r="C147" s="232"/>
      <c r="D147" s="232"/>
      <c r="E147" s="232"/>
      <c r="F147" s="232"/>
      <c r="G147" s="232"/>
      <c r="H147" s="232"/>
      <c r="I147" s="232"/>
    </row>
    <row r="148" spans="1:9" x14ac:dyDescent="0.25">
      <c r="A148" s="20" t="s">
        <v>18</v>
      </c>
      <c r="B148" s="20">
        <v>435</v>
      </c>
      <c r="C148" s="1" t="s">
        <v>30</v>
      </c>
      <c r="D148" s="75">
        <v>180</v>
      </c>
      <c r="E148" s="5">
        <v>5.4</v>
      </c>
      <c r="F148" s="5">
        <v>1.8</v>
      </c>
      <c r="G148" s="5">
        <v>7.56</v>
      </c>
      <c r="H148" s="5">
        <v>72</v>
      </c>
      <c r="I148" s="5">
        <v>1</v>
      </c>
    </row>
    <row r="149" spans="1:9" x14ac:dyDescent="0.25">
      <c r="A149" s="1"/>
      <c r="B149" s="7"/>
      <c r="C149" s="25" t="s">
        <v>20</v>
      </c>
      <c r="D149" s="25"/>
      <c r="E149" s="25">
        <v>94.2</v>
      </c>
      <c r="F149" s="25">
        <v>97</v>
      </c>
      <c r="G149" s="25">
        <v>425.3</v>
      </c>
      <c r="H149" s="25">
        <f>H148+H146+H137+H133+H124+H122</f>
        <v>2655.4</v>
      </c>
      <c r="I149" s="25">
        <f>I146+I137+I133+I122</f>
        <v>59.1</v>
      </c>
    </row>
    <row r="150" spans="1:9" x14ac:dyDescent="0.25">
      <c r="A150" s="297" t="s">
        <v>231</v>
      </c>
      <c r="B150" s="297"/>
      <c r="C150" s="297"/>
      <c r="D150" s="297"/>
      <c r="E150" s="297"/>
      <c r="F150" s="297"/>
      <c r="G150" s="297"/>
      <c r="H150" s="297"/>
      <c r="I150" s="297"/>
    </row>
    <row r="151" spans="1:9" x14ac:dyDescent="0.25">
      <c r="A151" s="269" t="s">
        <v>181</v>
      </c>
      <c r="B151" s="269" t="s">
        <v>13</v>
      </c>
      <c r="C151" s="292" t="s">
        <v>192</v>
      </c>
      <c r="D151" s="218" t="s">
        <v>2</v>
      </c>
      <c r="E151" s="306" t="s">
        <v>3</v>
      </c>
      <c r="F151" s="307"/>
      <c r="G151" s="308"/>
      <c r="H151" s="271" t="s">
        <v>4</v>
      </c>
      <c r="I151" s="273" t="s">
        <v>182</v>
      </c>
    </row>
    <row r="152" spans="1:9" x14ac:dyDescent="0.25">
      <c r="A152" s="270"/>
      <c r="B152" s="270"/>
      <c r="C152" s="305"/>
      <c r="D152" s="221"/>
      <c r="E152" s="68" t="s">
        <v>14</v>
      </c>
      <c r="F152" s="68" t="s">
        <v>15</v>
      </c>
      <c r="G152" s="68" t="s">
        <v>16</v>
      </c>
      <c r="H152" s="309"/>
      <c r="I152" s="276"/>
    </row>
    <row r="153" spans="1:9" x14ac:dyDescent="0.25">
      <c r="A153" s="302" t="s">
        <v>190</v>
      </c>
      <c r="B153" s="302"/>
      <c r="C153" s="302"/>
      <c r="D153" s="302"/>
      <c r="E153" s="302"/>
      <c r="F153" s="302"/>
      <c r="G153" s="302"/>
      <c r="H153" s="302"/>
      <c r="I153" s="303"/>
    </row>
    <row r="154" spans="1:9" x14ac:dyDescent="0.25">
      <c r="A154" s="23" t="s">
        <v>18</v>
      </c>
      <c r="B154" s="23">
        <v>13</v>
      </c>
      <c r="C154" s="23" t="s">
        <v>75</v>
      </c>
      <c r="D154" s="70">
        <v>5</v>
      </c>
      <c r="E154" s="35">
        <v>0.05</v>
      </c>
      <c r="F154" s="35">
        <v>4.1500000000000004</v>
      </c>
      <c r="G154" s="35">
        <v>5.0000000000000001E-3</v>
      </c>
      <c r="H154" s="35">
        <v>38</v>
      </c>
      <c r="I154" s="35">
        <v>0</v>
      </c>
    </row>
    <row r="155" spans="1:9" x14ac:dyDescent="0.25">
      <c r="A155" s="23" t="s">
        <v>18</v>
      </c>
      <c r="B155" s="23">
        <v>14</v>
      </c>
      <c r="C155" s="23" t="s">
        <v>63</v>
      </c>
      <c r="D155" s="70">
        <v>22</v>
      </c>
      <c r="E155" s="35">
        <v>5</v>
      </c>
      <c r="F155" s="35">
        <v>6.5</v>
      </c>
      <c r="G155" s="35">
        <v>0</v>
      </c>
      <c r="H155" s="35">
        <v>80</v>
      </c>
      <c r="I155" s="35">
        <v>0</v>
      </c>
    </row>
    <row r="156" spans="1:9" x14ac:dyDescent="0.25">
      <c r="A156" s="23" t="s">
        <v>18</v>
      </c>
      <c r="B156" s="23">
        <v>112</v>
      </c>
      <c r="C156" s="23" t="s">
        <v>217</v>
      </c>
      <c r="D156" s="70">
        <v>250</v>
      </c>
      <c r="E156" s="35">
        <v>5.7</v>
      </c>
      <c r="F156" s="35">
        <v>4.9000000000000004</v>
      </c>
      <c r="G156" s="35">
        <v>21.7</v>
      </c>
      <c r="H156" s="35">
        <v>155</v>
      </c>
      <c r="I156" s="35">
        <v>1</v>
      </c>
    </row>
    <row r="157" spans="1:9" x14ac:dyDescent="0.25">
      <c r="A157" s="23" t="s">
        <v>18</v>
      </c>
      <c r="B157" s="23">
        <v>432</v>
      </c>
      <c r="C157" s="23" t="s">
        <v>39</v>
      </c>
      <c r="D157" s="7">
        <v>180</v>
      </c>
      <c r="E157" s="18">
        <v>2.7</v>
      </c>
      <c r="F157" s="18">
        <v>2.2000000000000002</v>
      </c>
      <c r="G157" s="18">
        <v>13.6</v>
      </c>
      <c r="H157" s="18">
        <v>85.5</v>
      </c>
      <c r="I157" s="18">
        <v>1</v>
      </c>
    </row>
    <row r="158" spans="1:9" x14ac:dyDescent="0.25">
      <c r="A158" s="23" t="s">
        <v>19</v>
      </c>
      <c r="B158" s="23" t="s">
        <v>19</v>
      </c>
      <c r="C158" s="23" t="s">
        <v>153</v>
      </c>
      <c r="D158" s="7">
        <v>30</v>
      </c>
      <c r="E158" s="18">
        <v>2.4</v>
      </c>
      <c r="F158" s="18">
        <v>1</v>
      </c>
      <c r="G158" s="18">
        <v>18</v>
      </c>
      <c r="H158" s="18">
        <v>91.7</v>
      </c>
      <c r="I158" s="18">
        <v>0</v>
      </c>
    </row>
    <row r="159" spans="1:9" x14ac:dyDescent="0.25">
      <c r="A159" s="23"/>
      <c r="B159" s="23"/>
      <c r="C159" s="25" t="s">
        <v>185</v>
      </c>
      <c r="D159" s="81"/>
      <c r="E159" s="62">
        <f>SUM(E154:E158)</f>
        <v>15.85</v>
      </c>
      <c r="F159" s="62">
        <f>SUM(F154:F158)</f>
        <v>18.75</v>
      </c>
      <c r="G159" s="83">
        <f>SUM(G154:G158)</f>
        <v>53.305</v>
      </c>
      <c r="H159" s="62">
        <f>SUM(H154:H158)</f>
        <v>450.2</v>
      </c>
      <c r="I159" s="62">
        <f>SUM(I154:I158)</f>
        <v>2</v>
      </c>
    </row>
    <row r="160" spans="1:9" x14ac:dyDescent="0.25">
      <c r="A160" s="284" t="s">
        <v>234</v>
      </c>
      <c r="B160" s="285"/>
      <c r="C160" s="285"/>
      <c r="D160" s="285"/>
      <c r="E160" s="285"/>
      <c r="F160" s="285"/>
      <c r="G160" s="285"/>
      <c r="H160" s="285"/>
      <c r="I160" s="286"/>
    </row>
    <row r="161" spans="1:9" x14ac:dyDescent="0.25">
      <c r="A161" s="66" t="s">
        <v>19</v>
      </c>
      <c r="B161" s="66" t="s">
        <v>19</v>
      </c>
      <c r="C161" s="18" t="s">
        <v>245</v>
      </c>
      <c r="D161" s="74">
        <v>200</v>
      </c>
      <c r="E161" s="52">
        <v>6</v>
      </c>
      <c r="F161" s="52">
        <v>6.4</v>
      </c>
      <c r="G161" s="52">
        <v>9.4</v>
      </c>
      <c r="H161" s="52">
        <v>120</v>
      </c>
      <c r="I161" s="51"/>
    </row>
    <row r="162" spans="1:9" x14ac:dyDescent="0.25">
      <c r="A162" s="304" t="s">
        <v>6</v>
      </c>
      <c r="B162" s="302"/>
      <c r="C162" s="302"/>
      <c r="D162" s="302"/>
      <c r="E162" s="302"/>
      <c r="F162" s="302"/>
      <c r="G162" s="302"/>
      <c r="H162" s="302"/>
      <c r="I162" s="303"/>
    </row>
    <row r="163" spans="1:9" ht="30" x14ac:dyDescent="0.25">
      <c r="A163" s="23" t="s">
        <v>18</v>
      </c>
      <c r="B163" s="23" t="s">
        <v>85</v>
      </c>
      <c r="C163" s="3" t="s">
        <v>180</v>
      </c>
      <c r="D163" s="71">
        <v>60</v>
      </c>
      <c r="E163" s="65">
        <v>2.2000000000000002</v>
      </c>
      <c r="F163" s="65">
        <v>4</v>
      </c>
      <c r="G163" s="65">
        <v>2</v>
      </c>
      <c r="H163" s="65">
        <v>45</v>
      </c>
      <c r="I163" s="65">
        <v>5</v>
      </c>
    </row>
    <row r="164" spans="1:9" ht="12.95" customHeight="1" x14ac:dyDescent="0.25">
      <c r="A164" s="23" t="s">
        <v>18</v>
      </c>
      <c r="B164" s="23" t="s">
        <v>114</v>
      </c>
      <c r="C164" s="23" t="s">
        <v>145</v>
      </c>
      <c r="D164" s="70" t="s">
        <v>113</v>
      </c>
      <c r="E164" s="35">
        <v>8.4</v>
      </c>
      <c r="F164" s="35">
        <v>5.8</v>
      </c>
      <c r="G164" s="35">
        <v>18.600000000000001</v>
      </c>
      <c r="H164" s="35">
        <v>161.30000000000001</v>
      </c>
      <c r="I164" s="35">
        <v>6</v>
      </c>
    </row>
    <row r="165" spans="1:9" ht="12.95" customHeight="1" x14ac:dyDescent="0.25">
      <c r="A165" s="23" t="s">
        <v>18</v>
      </c>
      <c r="B165" s="23" t="s">
        <v>34</v>
      </c>
      <c r="C165" s="23" t="s">
        <v>146</v>
      </c>
      <c r="D165" s="70" t="s">
        <v>248</v>
      </c>
      <c r="E165" s="35">
        <v>15.7</v>
      </c>
      <c r="F165" s="35">
        <v>15.85</v>
      </c>
      <c r="G165" s="35">
        <v>0.25</v>
      </c>
      <c r="H165" s="35">
        <v>201</v>
      </c>
      <c r="I165" s="35">
        <v>1</v>
      </c>
    </row>
    <row r="166" spans="1:9" ht="12.95" customHeight="1" x14ac:dyDescent="0.25">
      <c r="A166" s="23" t="s">
        <v>18</v>
      </c>
      <c r="B166" s="23">
        <v>333</v>
      </c>
      <c r="C166" s="23" t="s">
        <v>27</v>
      </c>
      <c r="D166" s="70">
        <v>150</v>
      </c>
      <c r="E166" s="35">
        <v>2.9</v>
      </c>
      <c r="F166" s="35">
        <v>4.7</v>
      </c>
      <c r="G166" s="35">
        <v>23.5</v>
      </c>
      <c r="H166" s="35">
        <v>148</v>
      </c>
      <c r="I166" s="35">
        <v>21</v>
      </c>
    </row>
    <row r="167" spans="1:9" ht="12.95" customHeight="1" x14ac:dyDescent="0.25">
      <c r="A167" s="23" t="s">
        <v>18</v>
      </c>
      <c r="B167" s="23">
        <v>402</v>
      </c>
      <c r="C167" s="23" t="s">
        <v>191</v>
      </c>
      <c r="D167" s="70">
        <v>180</v>
      </c>
      <c r="E167" s="35">
        <v>0.6</v>
      </c>
      <c r="F167" s="35">
        <v>0.1</v>
      </c>
      <c r="G167" s="35">
        <v>31.7</v>
      </c>
      <c r="H167" s="35">
        <v>120</v>
      </c>
      <c r="I167" s="35">
        <v>0</v>
      </c>
    </row>
    <row r="168" spans="1:9" ht="12.95" customHeight="1" x14ac:dyDescent="0.25">
      <c r="A168" s="20" t="s">
        <v>19</v>
      </c>
      <c r="B168" s="20" t="s">
        <v>19</v>
      </c>
      <c r="C168" s="23" t="s">
        <v>183</v>
      </c>
      <c r="D168" s="7">
        <v>35</v>
      </c>
      <c r="E168" s="18">
        <v>2.2999999999999998</v>
      </c>
      <c r="F168" s="18">
        <v>0.3</v>
      </c>
      <c r="G168" s="18">
        <v>14.8</v>
      </c>
      <c r="H168" s="18">
        <v>71.400000000000006</v>
      </c>
      <c r="I168" s="18">
        <v>0</v>
      </c>
    </row>
    <row r="169" spans="1:9" ht="12.95" customHeight="1" x14ac:dyDescent="0.25">
      <c r="A169" s="20" t="s">
        <v>19</v>
      </c>
      <c r="B169" s="20" t="s">
        <v>19</v>
      </c>
      <c r="C169" s="22" t="s">
        <v>153</v>
      </c>
      <c r="D169" s="7">
        <v>30</v>
      </c>
      <c r="E169" s="18">
        <v>2.4</v>
      </c>
      <c r="F169" s="18">
        <v>1</v>
      </c>
      <c r="G169" s="18">
        <v>18</v>
      </c>
      <c r="H169" s="18">
        <v>91.7</v>
      </c>
      <c r="I169" s="18">
        <v>0</v>
      </c>
    </row>
    <row r="170" spans="1:9" ht="12.95" customHeight="1" x14ac:dyDescent="0.25">
      <c r="A170" s="23"/>
      <c r="B170" s="23"/>
      <c r="C170" s="25" t="s">
        <v>185</v>
      </c>
      <c r="D170" s="81"/>
      <c r="E170" s="62">
        <f>SUM(E163:E169)</f>
        <v>34.5</v>
      </c>
      <c r="F170" s="62">
        <f>SUM(F163:F169)</f>
        <v>31.75</v>
      </c>
      <c r="G170" s="82">
        <f>SUM(G163:G169)</f>
        <v>108.85</v>
      </c>
      <c r="H170" s="62">
        <f>SUM(H163:H169)</f>
        <v>838.4</v>
      </c>
      <c r="I170" s="62">
        <v>33</v>
      </c>
    </row>
    <row r="171" spans="1:9" x14ac:dyDescent="0.25">
      <c r="A171" s="304" t="s">
        <v>8</v>
      </c>
      <c r="B171" s="302"/>
      <c r="C171" s="302"/>
      <c r="D171" s="302"/>
      <c r="E171" s="302"/>
      <c r="F171" s="302"/>
      <c r="G171" s="302"/>
      <c r="H171" s="302"/>
      <c r="I171" s="303"/>
    </row>
    <row r="172" spans="1:9" ht="12.95" customHeight="1" x14ac:dyDescent="0.25">
      <c r="A172" s="4" t="s">
        <v>18</v>
      </c>
      <c r="B172" s="4">
        <v>225</v>
      </c>
      <c r="C172" s="23" t="s">
        <v>147</v>
      </c>
      <c r="D172" s="35" t="s">
        <v>249</v>
      </c>
      <c r="E172" s="35">
        <v>15</v>
      </c>
      <c r="F172" s="35">
        <v>9</v>
      </c>
      <c r="G172" s="35">
        <v>25</v>
      </c>
      <c r="H172" s="35">
        <v>230</v>
      </c>
      <c r="I172" s="35">
        <v>0</v>
      </c>
    </row>
    <row r="173" spans="1:9" ht="12.95" customHeight="1" x14ac:dyDescent="0.25">
      <c r="A173" s="4" t="s">
        <v>18</v>
      </c>
      <c r="B173" s="4">
        <v>442</v>
      </c>
      <c r="C173" s="23" t="s">
        <v>61</v>
      </c>
      <c r="D173" s="35">
        <v>200</v>
      </c>
      <c r="E173" s="35">
        <v>0.5</v>
      </c>
      <c r="F173" s="35">
        <v>0.1</v>
      </c>
      <c r="G173" s="35">
        <v>9.9</v>
      </c>
      <c r="H173" s="35">
        <v>43</v>
      </c>
      <c r="I173" s="35">
        <v>2</v>
      </c>
    </row>
    <row r="174" spans="1:9" ht="12.95" customHeight="1" x14ac:dyDescent="0.25">
      <c r="A174" s="4" t="s">
        <v>19</v>
      </c>
      <c r="B174" s="4" t="s">
        <v>19</v>
      </c>
      <c r="C174" s="23" t="s">
        <v>79</v>
      </c>
      <c r="D174" s="35">
        <v>290</v>
      </c>
      <c r="E174" s="35">
        <v>1</v>
      </c>
      <c r="F174" s="35">
        <v>0.8</v>
      </c>
      <c r="G174" s="35">
        <v>26.3</v>
      </c>
      <c r="H174" s="35">
        <v>119</v>
      </c>
      <c r="I174" s="35">
        <v>13</v>
      </c>
    </row>
    <row r="175" spans="1:9" ht="12.95" customHeight="1" x14ac:dyDescent="0.25">
      <c r="A175" s="4"/>
      <c r="B175" s="4"/>
      <c r="C175" s="25" t="s">
        <v>185</v>
      </c>
      <c r="D175" s="62"/>
      <c r="E175" s="62">
        <f>SUM(E172:E174)</f>
        <v>16.5</v>
      </c>
      <c r="F175" s="62">
        <f>SUM(F172:F174)</f>
        <v>9.9</v>
      </c>
      <c r="G175" s="62">
        <f>SUM(G172:G174)</f>
        <v>61.2</v>
      </c>
      <c r="H175" s="62">
        <f>SUM(H172:H174)</f>
        <v>392</v>
      </c>
      <c r="I175" s="62">
        <v>15</v>
      </c>
    </row>
    <row r="176" spans="1:9" x14ac:dyDescent="0.25">
      <c r="A176" s="304" t="s">
        <v>9</v>
      </c>
      <c r="B176" s="302"/>
      <c r="C176" s="302"/>
      <c r="D176" s="302"/>
      <c r="E176" s="302"/>
      <c r="F176" s="302"/>
      <c r="G176" s="302"/>
      <c r="H176" s="302"/>
      <c r="I176" s="302"/>
    </row>
    <row r="177" spans="1:9" ht="12.95" customHeight="1" x14ac:dyDescent="0.25">
      <c r="A177" s="4" t="s">
        <v>18</v>
      </c>
      <c r="B177" s="4">
        <v>13</v>
      </c>
      <c r="C177" s="23" t="s">
        <v>75</v>
      </c>
      <c r="D177" s="70">
        <v>5</v>
      </c>
      <c r="E177" s="35">
        <v>0.05</v>
      </c>
      <c r="F177" s="35">
        <v>4.1500000000000004</v>
      </c>
      <c r="G177" s="35">
        <v>5.0000000000000001E-3</v>
      </c>
      <c r="H177" s="35">
        <v>38</v>
      </c>
      <c r="I177" s="35">
        <v>0</v>
      </c>
    </row>
    <row r="178" spans="1:9" ht="12.95" customHeight="1" x14ac:dyDescent="0.25">
      <c r="A178" s="4" t="s">
        <v>18</v>
      </c>
      <c r="B178" s="4">
        <v>272</v>
      </c>
      <c r="C178" s="23" t="s">
        <v>67</v>
      </c>
      <c r="D178" s="70">
        <v>50</v>
      </c>
      <c r="E178" s="35">
        <v>7.5</v>
      </c>
      <c r="F178" s="35">
        <v>5.5</v>
      </c>
      <c r="G178" s="35">
        <v>19.600000000000001</v>
      </c>
      <c r="H178" s="35">
        <v>140.4</v>
      </c>
      <c r="I178" s="35">
        <v>0</v>
      </c>
    </row>
    <row r="179" spans="1:9" ht="12.95" customHeight="1" x14ac:dyDescent="0.25">
      <c r="A179" s="4" t="s">
        <v>18</v>
      </c>
      <c r="B179" s="4">
        <v>141</v>
      </c>
      <c r="C179" s="23" t="s">
        <v>22</v>
      </c>
      <c r="D179" s="70">
        <v>250</v>
      </c>
      <c r="E179" s="35">
        <v>5.2</v>
      </c>
      <c r="F179" s="35">
        <v>20</v>
      </c>
      <c r="G179" s="35">
        <v>20.399999999999999</v>
      </c>
      <c r="H179" s="35">
        <v>282</v>
      </c>
      <c r="I179" s="35">
        <v>16.7</v>
      </c>
    </row>
    <row r="180" spans="1:9" ht="12.95" customHeight="1" x14ac:dyDescent="0.25">
      <c r="A180" s="4" t="s">
        <v>18</v>
      </c>
      <c r="B180" s="4">
        <v>431</v>
      </c>
      <c r="C180" s="23" t="s">
        <v>42</v>
      </c>
      <c r="D180" s="70">
        <v>200</v>
      </c>
      <c r="E180" s="35">
        <v>0.3</v>
      </c>
      <c r="F180" s="35">
        <v>0.1</v>
      </c>
      <c r="G180" s="35">
        <v>15</v>
      </c>
      <c r="H180" s="35">
        <v>62</v>
      </c>
      <c r="I180" s="35">
        <v>3</v>
      </c>
    </row>
    <row r="181" spans="1:9" ht="12.95" customHeight="1" x14ac:dyDescent="0.25">
      <c r="A181" s="20" t="s">
        <v>19</v>
      </c>
      <c r="B181" s="20" t="s">
        <v>19</v>
      </c>
      <c r="C181" s="23" t="s">
        <v>184</v>
      </c>
      <c r="D181" s="7">
        <v>20</v>
      </c>
      <c r="E181" s="18">
        <v>2.2999999999999998</v>
      </c>
      <c r="F181" s="18">
        <v>0.3</v>
      </c>
      <c r="G181" s="18">
        <v>8.5</v>
      </c>
      <c r="H181" s="18">
        <v>40.200000000000003</v>
      </c>
      <c r="I181" s="18">
        <v>0</v>
      </c>
    </row>
    <row r="182" spans="1:9" ht="12.95" customHeight="1" x14ac:dyDescent="0.25">
      <c r="A182" s="20" t="s">
        <v>19</v>
      </c>
      <c r="B182" s="20" t="s">
        <v>19</v>
      </c>
      <c r="C182" s="23" t="s">
        <v>153</v>
      </c>
      <c r="D182" s="7">
        <v>20</v>
      </c>
      <c r="E182" s="18">
        <v>2.4</v>
      </c>
      <c r="F182" s="18">
        <v>1</v>
      </c>
      <c r="G182" s="18">
        <v>12</v>
      </c>
      <c r="H182" s="18">
        <v>40.6</v>
      </c>
      <c r="I182" s="18">
        <v>0</v>
      </c>
    </row>
    <row r="183" spans="1:9" ht="12.95" customHeight="1" x14ac:dyDescent="0.25">
      <c r="A183" s="4"/>
      <c r="B183" s="4"/>
      <c r="C183" s="25" t="s">
        <v>185</v>
      </c>
      <c r="D183" s="81"/>
      <c r="E183" s="82">
        <f>SUM(E177:E182)</f>
        <v>17.75</v>
      </c>
      <c r="F183" s="82">
        <f>SUM(F177:F182)</f>
        <v>31.05</v>
      </c>
      <c r="G183" s="82">
        <f>SUM(G177:G182)</f>
        <v>75.504999999999995</v>
      </c>
      <c r="H183" s="62">
        <f>SUM(H177:H182)</f>
        <v>603.20000000000005</v>
      </c>
      <c r="I183" s="62">
        <f>SUM(I177:I182)</f>
        <v>19.7</v>
      </c>
    </row>
    <row r="184" spans="1:9" x14ac:dyDescent="0.25">
      <c r="A184" s="304" t="s">
        <v>12</v>
      </c>
      <c r="B184" s="302"/>
      <c r="C184" s="302"/>
      <c r="D184" s="302"/>
      <c r="E184" s="302"/>
      <c r="F184" s="302"/>
      <c r="G184" s="302"/>
      <c r="H184" s="302"/>
      <c r="I184" s="303"/>
    </row>
    <row r="185" spans="1:9" x14ac:dyDescent="0.25">
      <c r="A185" s="23" t="s">
        <v>18</v>
      </c>
      <c r="B185" s="23">
        <v>435</v>
      </c>
      <c r="C185" s="23" t="s">
        <v>0</v>
      </c>
      <c r="D185" s="35">
        <v>200</v>
      </c>
      <c r="E185" s="35">
        <v>6</v>
      </c>
      <c r="F185" s="35">
        <v>0.2</v>
      </c>
      <c r="G185" s="35">
        <v>8</v>
      </c>
      <c r="H185" s="35">
        <v>62</v>
      </c>
      <c r="I185" s="35">
        <v>2</v>
      </c>
    </row>
    <row r="186" spans="1:9" x14ac:dyDescent="0.25">
      <c r="A186" s="23"/>
      <c r="B186" s="23"/>
      <c r="C186" s="33" t="s">
        <v>20</v>
      </c>
      <c r="D186" s="62"/>
      <c r="E186" s="62">
        <v>72</v>
      </c>
      <c r="F186" s="62">
        <v>49</v>
      </c>
      <c r="G186" s="62">
        <v>291</v>
      </c>
      <c r="H186" s="62">
        <v>1925</v>
      </c>
      <c r="I186" s="62">
        <f>SUM(I185+I183+I175+I170+I159)</f>
        <v>71.7</v>
      </c>
    </row>
    <row r="188" spans="1:9" x14ac:dyDescent="0.25">
      <c r="A188" s="229" t="s">
        <v>257</v>
      </c>
      <c r="B188" s="229"/>
      <c r="C188" s="229"/>
      <c r="D188" s="229"/>
      <c r="E188" s="229"/>
      <c r="F188" s="229"/>
      <c r="G188" s="229"/>
      <c r="H188" s="229"/>
      <c r="I188" s="229"/>
    </row>
    <row r="189" spans="1:9" x14ac:dyDescent="0.25">
      <c r="A189" s="269" t="s">
        <v>181</v>
      </c>
      <c r="B189" s="269" t="s">
        <v>13</v>
      </c>
      <c r="C189" s="263" t="s">
        <v>192</v>
      </c>
      <c r="D189" s="259" t="s">
        <v>2</v>
      </c>
      <c r="E189" s="279" t="s">
        <v>3</v>
      </c>
      <c r="F189" s="279"/>
      <c r="G189" s="279"/>
      <c r="H189" s="279" t="s">
        <v>4</v>
      </c>
      <c r="I189" s="259" t="s">
        <v>182</v>
      </c>
    </row>
    <row r="190" spans="1:9" x14ac:dyDescent="0.25">
      <c r="A190" s="270"/>
      <c r="B190" s="270"/>
      <c r="C190" s="264"/>
      <c r="D190" s="260"/>
      <c r="E190" s="7" t="s">
        <v>14</v>
      </c>
      <c r="F190" s="7" t="s">
        <v>15</v>
      </c>
      <c r="G190" s="7" t="s">
        <v>16</v>
      </c>
      <c r="H190" s="279"/>
      <c r="I190" s="260"/>
    </row>
    <row r="191" spans="1:9" ht="12.95" customHeight="1" x14ac:dyDescent="0.25">
      <c r="A191" s="233" t="s">
        <v>5</v>
      </c>
      <c r="B191" s="228"/>
      <c r="C191" s="228"/>
      <c r="D191" s="228"/>
      <c r="E191" s="228"/>
      <c r="F191" s="228"/>
      <c r="G191" s="228"/>
      <c r="H191" s="228"/>
      <c r="I191" s="228"/>
    </row>
    <row r="192" spans="1:9" ht="12.95" customHeight="1" x14ac:dyDescent="0.25">
      <c r="A192" s="20" t="s">
        <v>18</v>
      </c>
      <c r="B192" s="20">
        <v>13</v>
      </c>
      <c r="C192" s="69" t="s">
        <v>75</v>
      </c>
      <c r="D192" s="35">
        <v>5</v>
      </c>
      <c r="E192" s="35">
        <v>0.05</v>
      </c>
      <c r="F192" s="35">
        <v>4.1500000000000004</v>
      </c>
      <c r="G192" s="35">
        <v>5.0000000000000001E-3</v>
      </c>
      <c r="H192" s="35">
        <v>38</v>
      </c>
      <c r="I192" s="35">
        <v>0</v>
      </c>
    </row>
    <row r="193" spans="1:9" ht="12.95" customHeight="1" x14ac:dyDescent="0.25">
      <c r="A193" s="20" t="s">
        <v>193</v>
      </c>
      <c r="B193" s="20">
        <v>286</v>
      </c>
      <c r="C193" s="69" t="s">
        <v>194</v>
      </c>
      <c r="D193" s="5">
        <v>155</v>
      </c>
      <c r="E193" s="18">
        <v>18.100000000000001</v>
      </c>
      <c r="F193" s="18">
        <v>23.5</v>
      </c>
      <c r="G193" s="18">
        <v>2.13</v>
      </c>
      <c r="H193" s="18">
        <v>286.75</v>
      </c>
      <c r="I193" s="18">
        <v>0</v>
      </c>
    </row>
    <row r="194" spans="1:9" ht="12.95" customHeight="1" x14ac:dyDescent="0.25">
      <c r="A194" s="20" t="s">
        <v>18</v>
      </c>
      <c r="B194" s="20">
        <v>433</v>
      </c>
      <c r="C194" s="69" t="s">
        <v>31</v>
      </c>
      <c r="D194" s="75">
        <v>180</v>
      </c>
      <c r="E194" s="18">
        <v>2.61</v>
      </c>
      <c r="F194" s="18">
        <v>2.25</v>
      </c>
      <c r="G194" s="18">
        <v>22.32</v>
      </c>
      <c r="H194" s="18">
        <v>120</v>
      </c>
      <c r="I194" s="18">
        <v>1</v>
      </c>
    </row>
    <row r="195" spans="1:9" ht="12.95" customHeight="1" x14ac:dyDescent="0.25">
      <c r="A195" s="20" t="s">
        <v>19</v>
      </c>
      <c r="B195" s="20" t="s">
        <v>19</v>
      </c>
      <c r="C195" s="69" t="s">
        <v>153</v>
      </c>
      <c r="D195" s="18">
        <v>30</v>
      </c>
      <c r="E195" s="18">
        <v>2.4</v>
      </c>
      <c r="F195" s="18">
        <v>1</v>
      </c>
      <c r="G195" s="18">
        <v>18</v>
      </c>
      <c r="H195" s="18">
        <v>91.7</v>
      </c>
      <c r="I195" s="18">
        <v>0</v>
      </c>
    </row>
    <row r="196" spans="1:9" ht="12.95" customHeight="1" x14ac:dyDescent="0.25">
      <c r="A196" s="20"/>
      <c r="B196" s="20"/>
      <c r="C196" s="25" t="s">
        <v>185</v>
      </c>
      <c r="D196" s="5"/>
      <c r="E196" s="29">
        <f>SUM(E192:E195)</f>
        <v>23.16</v>
      </c>
      <c r="F196" s="29">
        <f>SUM(F192:F195)</f>
        <v>30.9</v>
      </c>
      <c r="G196" s="29">
        <f>SUM(G192:G195)</f>
        <v>42.454999999999998</v>
      </c>
      <c r="H196" s="29">
        <f>SUM(H192:H195)</f>
        <v>536.45000000000005</v>
      </c>
      <c r="I196" s="29">
        <v>1</v>
      </c>
    </row>
    <row r="197" spans="1:9" ht="12.95" customHeight="1" x14ac:dyDescent="0.25">
      <c r="A197" s="284" t="s">
        <v>234</v>
      </c>
      <c r="B197" s="285"/>
      <c r="C197" s="285"/>
      <c r="D197" s="285"/>
      <c r="E197" s="285"/>
      <c r="F197" s="285"/>
      <c r="G197" s="285"/>
      <c r="H197" s="285"/>
      <c r="I197" s="286"/>
    </row>
    <row r="198" spans="1:9" ht="12.95" customHeight="1" x14ac:dyDescent="0.25">
      <c r="A198" s="66" t="s">
        <v>19</v>
      </c>
      <c r="B198" s="66" t="s">
        <v>19</v>
      </c>
      <c r="C198" s="18" t="s">
        <v>245</v>
      </c>
      <c r="D198" s="74">
        <v>200</v>
      </c>
      <c r="E198" s="52">
        <v>6</v>
      </c>
      <c r="F198" s="52">
        <v>6.4</v>
      </c>
      <c r="G198" s="52">
        <v>9.4</v>
      </c>
      <c r="H198" s="52">
        <v>120</v>
      </c>
      <c r="I198" s="51"/>
    </row>
    <row r="199" spans="1:9" ht="12.95" customHeight="1" x14ac:dyDescent="0.25">
      <c r="A199" s="232" t="s">
        <v>6</v>
      </c>
      <c r="B199" s="232"/>
      <c r="C199" s="232"/>
      <c r="D199" s="232"/>
      <c r="E199" s="232"/>
      <c r="F199" s="232"/>
      <c r="G199" s="232"/>
      <c r="H199" s="232"/>
      <c r="I199" s="232"/>
    </row>
    <row r="200" spans="1:9" ht="12.95" customHeight="1" x14ac:dyDescent="0.25">
      <c r="A200" s="20" t="s">
        <v>19</v>
      </c>
      <c r="B200" s="20" t="s">
        <v>19</v>
      </c>
      <c r="C200" s="20" t="s">
        <v>100</v>
      </c>
      <c r="D200" s="5">
        <v>80</v>
      </c>
      <c r="E200" s="5">
        <v>0.5</v>
      </c>
      <c r="F200" s="5">
        <v>0.16</v>
      </c>
      <c r="G200" s="5">
        <v>3.4</v>
      </c>
      <c r="H200" s="5">
        <v>16</v>
      </c>
      <c r="I200" s="5">
        <v>20</v>
      </c>
    </row>
    <row r="201" spans="1:9" ht="12.95" customHeight="1" x14ac:dyDescent="0.25">
      <c r="A201" s="20" t="s">
        <v>18</v>
      </c>
      <c r="B201" s="20" t="s">
        <v>115</v>
      </c>
      <c r="C201" s="22" t="s">
        <v>148</v>
      </c>
      <c r="D201" s="5" t="s">
        <v>126</v>
      </c>
      <c r="E201" s="18">
        <v>8.6999999999999993</v>
      </c>
      <c r="F201" s="18">
        <v>3.6</v>
      </c>
      <c r="G201" s="18">
        <v>16.2</v>
      </c>
      <c r="H201" s="18">
        <v>133.19999999999999</v>
      </c>
      <c r="I201" s="18">
        <v>10</v>
      </c>
    </row>
    <row r="202" spans="1:9" ht="12.95" customHeight="1" x14ac:dyDescent="0.25">
      <c r="A202" s="20" t="s">
        <v>18</v>
      </c>
      <c r="B202" s="20">
        <v>312</v>
      </c>
      <c r="C202" s="22" t="s">
        <v>149</v>
      </c>
      <c r="D202" s="5">
        <v>130</v>
      </c>
      <c r="E202" s="18">
        <v>15.5</v>
      </c>
      <c r="F202" s="18">
        <v>11.5</v>
      </c>
      <c r="G202" s="18">
        <v>3.6</v>
      </c>
      <c r="H202" s="18">
        <v>180</v>
      </c>
      <c r="I202" s="18">
        <v>9</v>
      </c>
    </row>
    <row r="203" spans="1:9" ht="12.95" customHeight="1" x14ac:dyDescent="0.25">
      <c r="A203" s="20" t="s">
        <v>18</v>
      </c>
      <c r="B203" s="20">
        <v>349</v>
      </c>
      <c r="C203" s="23" t="s">
        <v>229</v>
      </c>
      <c r="D203" s="5">
        <v>250</v>
      </c>
      <c r="E203" s="1">
        <v>7.5</v>
      </c>
      <c r="F203" s="1">
        <v>11.2</v>
      </c>
      <c r="G203" s="1">
        <v>20</v>
      </c>
      <c r="H203" s="13">
        <v>210</v>
      </c>
      <c r="I203" s="13">
        <v>15</v>
      </c>
    </row>
    <row r="204" spans="1:9" ht="12.95" customHeight="1" x14ac:dyDescent="0.25">
      <c r="A204" s="20" t="s">
        <v>18</v>
      </c>
      <c r="B204" s="20">
        <v>394</v>
      </c>
      <c r="C204" s="23" t="s">
        <v>150</v>
      </c>
      <c r="D204" s="5">
        <v>200</v>
      </c>
      <c r="E204" s="18">
        <v>0.2</v>
      </c>
      <c r="F204" s="18">
        <v>0.1</v>
      </c>
      <c r="G204" s="18">
        <v>28.1</v>
      </c>
      <c r="H204" s="18">
        <v>115</v>
      </c>
      <c r="I204" s="18">
        <v>1</v>
      </c>
    </row>
    <row r="205" spans="1:9" ht="12.95" customHeight="1" x14ac:dyDescent="0.25">
      <c r="A205" s="20" t="s">
        <v>19</v>
      </c>
      <c r="B205" s="20" t="s">
        <v>19</v>
      </c>
      <c r="C205" s="23" t="s">
        <v>183</v>
      </c>
      <c r="D205" s="18">
        <v>35</v>
      </c>
      <c r="E205" s="18">
        <v>2.2999999999999998</v>
      </c>
      <c r="F205" s="18">
        <v>0.3</v>
      </c>
      <c r="G205" s="18">
        <v>14.8</v>
      </c>
      <c r="H205" s="18">
        <v>71.400000000000006</v>
      </c>
      <c r="I205" s="18">
        <v>0</v>
      </c>
    </row>
    <row r="206" spans="1:9" ht="12.95" customHeight="1" x14ac:dyDescent="0.25">
      <c r="A206" s="20" t="s">
        <v>19</v>
      </c>
      <c r="B206" s="20" t="s">
        <v>19</v>
      </c>
      <c r="C206" s="22" t="s">
        <v>153</v>
      </c>
      <c r="D206" s="18">
        <v>30</v>
      </c>
      <c r="E206" s="18">
        <v>2.4</v>
      </c>
      <c r="F206" s="18">
        <v>1</v>
      </c>
      <c r="G206" s="18">
        <v>18</v>
      </c>
      <c r="H206" s="18">
        <v>91.7</v>
      </c>
      <c r="I206" s="18">
        <v>0</v>
      </c>
    </row>
    <row r="207" spans="1:9" ht="12.95" customHeight="1" x14ac:dyDescent="0.25">
      <c r="A207" s="18"/>
      <c r="B207" s="7"/>
      <c r="C207" s="25" t="s">
        <v>185</v>
      </c>
      <c r="D207" s="5"/>
      <c r="E207" s="29">
        <v>34.200000000000003</v>
      </c>
      <c r="F207" s="29">
        <v>19.5</v>
      </c>
      <c r="G207" s="29">
        <v>110</v>
      </c>
      <c r="H207" s="29">
        <f>SUM(H200:H206)</f>
        <v>817.30000000000007</v>
      </c>
      <c r="I207" s="29">
        <v>44</v>
      </c>
    </row>
    <row r="208" spans="1:9" ht="12.95" customHeight="1" x14ac:dyDescent="0.25">
      <c r="A208" s="232" t="s">
        <v>8</v>
      </c>
      <c r="B208" s="232"/>
      <c r="C208" s="232"/>
      <c r="D208" s="232"/>
      <c r="E208" s="232"/>
      <c r="F208" s="232"/>
      <c r="G208" s="232"/>
      <c r="H208" s="232"/>
      <c r="I208" s="232"/>
    </row>
    <row r="209" spans="1:9" ht="12.95" customHeight="1" x14ac:dyDescent="0.25">
      <c r="A209" s="20" t="s">
        <v>18</v>
      </c>
      <c r="B209" s="20">
        <v>470</v>
      </c>
      <c r="C209" s="69" t="s">
        <v>68</v>
      </c>
      <c r="D209" s="5">
        <v>80</v>
      </c>
      <c r="E209" s="18">
        <v>5.6</v>
      </c>
      <c r="F209" s="18">
        <v>6.4</v>
      </c>
      <c r="G209" s="18">
        <v>42.6</v>
      </c>
      <c r="H209" s="18">
        <v>252</v>
      </c>
      <c r="I209" s="18">
        <v>0</v>
      </c>
    </row>
    <row r="210" spans="1:9" ht="12.95" customHeight="1" x14ac:dyDescent="0.25">
      <c r="A210" s="20" t="s">
        <v>18</v>
      </c>
      <c r="B210" s="20">
        <v>434</v>
      </c>
      <c r="C210" s="69" t="s">
        <v>99</v>
      </c>
      <c r="D210" s="5">
        <v>200</v>
      </c>
      <c r="E210" s="18">
        <v>6.1</v>
      </c>
      <c r="F210" s="18">
        <v>5.3</v>
      </c>
      <c r="G210" s="18">
        <v>10.1</v>
      </c>
      <c r="H210" s="18">
        <v>113</v>
      </c>
      <c r="I210" s="18">
        <v>3</v>
      </c>
    </row>
    <row r="211" spans="1:9" ht="12.95" customHeight="1" x14ac:dyDescent="0.25">
      <c r="A211" s="20" t="s">
        <v>19</v>
      </c>
      <c r="B211" s="20" t="s">
        <v>19</v>
      </c>
      <c r="C211" s="69" t="s">
        <v>102</v>
      </c>
      <c r="D211" s="5">
        <v>255</v>
      </c>
      <c r="E211" s="18">
        <v>1.7</v>
      </c>
      <c r="F211" s="18">
        <v>0.09</v>
      </c>
      <c r="G211" s="18">
        <v>18.2</v>
      </c>
      <c r="H211" s="18">
        <v>55</v>
      </c>
      <c r="I211" s="18">
        <v>404</v>
      </c>
    </row>
    <row r="212" spans="1:9" ht="12.95" customHeight="1" x14ac:dyDescent="0.25">
      <c r="A212" s="20" t="s">
        <v>19</v>
      </c>
      <c r="B212" s="20" t="s">
        <v>19</v>
      </c>
      <c r="C212" s="69" t="s">
        <v>154</v>
      </c>
      <c r="D212" s="5">
        <v>100</v>
      </c>
      <c r="E212" s="18">
        <v>8.5</v>
      </c>
      <c r="F212" s="18">
        <v>0.5</v>
      </c>
      <c r="G212" s="18">
        <v>3.5</v>
      </c>
      <c r="H212" s="18">
        <v>68.5</v>
      </c>
      <c r="I212" s="18">
        <v>0</v>
      </c>
    </row>
    <row r="213" spans="1:9" ht="12.95" customHeight="1" x14ac:dyDescent="0.25">
      <c r="A213" s="20"/>
      <c r="B213" s="20"/>
      <c r="C213" s="25" t="s">
        <v>185</v>
      </c>
      <c r="D213" s="26"/>
      <c r="E213" s="29">
        <v>21.9</v>
      </c>
      <c r="F213" s="29">
        <v>12.3</v>
      </c>
      <c r="G213" s="29">
        <v>74</v>
      </c>
      <c r="H213" s="29">
        <v>488</v>
      </c>
      <c r="I213" s="29">
        <v>407</v>
      </c>
    </row>
    <row r="214" spans="1:9" ht="12.95" customHeight="1" x14ac:dyDescent="0.25">
      <c r="A214" s="233" t="s">
        <v>9</v>
      </c>
      <c r="B214" s="228"/>
      <c r="C214" s="228"/>
      <c r="D214" s="228"/>
      <c r="E214" s="228"/>
      <c r="F214" s="228"/>
      <c r="G214" s="228"/>
      <c r="H214" s="228"/>
      <c r="I214" s="228"/>
    </row>
    <row r="215" spans="1:9" ht="12.95" customHeight="1" x14ac:dyDescent="0.25">
      <c r="A215" s="34" t="s">
        <v>18</v>
      </c>
      <c r="B215" s="20">
        <v>13</v>
      </c>
      <c r="C215" s="23" t="s">
        <v>75</v>
      </c>
      <c r="D215" s="36">
        <v>5</v>
      </c>
      <c r="E215" s="35">
        <v>0.05</v>
      </c>
      <c r="F215" s="35">
        <v>4.1500000000000004</v>
      </c>
      <c r="G215" s="35">
        <v>5.0000000000000001E-3</v>
      </c>
      <c r="H215" s="35">
        <v>38</v>
      </c>
      <c r="I215" s="35">
        <v>0</v>
      </c>
    </row>
    <row r="216" spans="1:9" ht="12.95" customHeight="1" x14ac:dyDescent="0.25">
      <c r="A216" s="20" t="s">
        <v>19</v>
      </c>
      <c r="B216" s="20" t="s">
        <v>19</v>
      </c>
      <c r="C216" s="20" t="s">
        <v>92</v>
      </c>
      <c r="D216" s="18">
        <v>80</v>
      </c>
      <c r="E216" s="5">
        <v>1</v>
      </c>
      <c r="F216" s="5">
        <v>0.08</v>
      </c>
      <c r="G216" s="5">
        <v>6</v>
      </c>
      <c r="H216" s="5">
        <v>32</v>
      </c>
      <c r="I216" s="5">
        <v>5</v>
      </c>
    </row>
    <row r="217" spans="1:9" ht="12.95" customHeight="1" x14ac:dyDescent="0.25">
      <c r="A217" s="20" t="s">
        <v>18</v>
      </c>
      <c r="B217" s="20">
        <v>248</v>
      </c>
      <c r="C217" s="23" t="s">
        <v>103</v>
      </c>
      <c r="D217" s="18">
        <v>80</v>
      </c>
      <c r="E217" s="18">
        <v>12</v>
      </c>
      <c r="F217" s="18">
        <v>3.6</v>
      </c>
      <c r="G217" s="18">
        <v>5.6</v>
      </c>
      <c r="H217" s="18">
        <v>105</v>
      </c>
      <c r="I217" s="18">
        <v>0</v>
      </c>
    </row>
    <row r="218" spans="1:9" ht="12.95" customHeight="1" x14ac:dyDescent="0.25">
      <c r="A218" s="20" t="s">
        <v>18</v>
      </c>
      <c r="B218" s="20">
        <v>334</v>
      </c>
      <c r="C218" s="23" t="s">
        <v>69</v>
      </c>
      <c r="D218" s="18">
        <v>200</v>
      </c>
      <c r="E218" s="18">
        <v>5.3</v>
      </c>
      <c r="F218" s="18">
        <v>5.9</v>
      </c>
      <c r="G218" s="18">
        <v>32</v>
      </c>
      <c r="H218" s="18">
        <v>202.7</v>
      </c>
      <c r="I218" s="18">
        <v>28</v>
      </c>
    </row>
    <row r="219" spans="1:9" ht="12.95" customHeight="1" x14ac:dyDescent="0.25">
      <c r="A219" s="20" t="s">
        <v>18</v>
      </c>
      <c r="B219" s="20">
        <v>430</v>
      </c>
      <c r="C219" s="23" t="s">
        <v>49</v>
      </c>
      <c r="D219" s="18">
        <v>200</v>
      </c>
      <c r="E219" s="18">
        <v>0.2</v>
      </c>
      <c r="F219" s="18">
        <v>0.1</v>
      </c>
      <c r="G219" s="19"/>
      <c r="H219" s="18">
        <v>60</v>
      </c>
      <c r="I219" s="18">
        <v>0</v>
      </c>
    </row>
    <row r="220" spans="1:9" ht="12.95" customHeight="1" x14ac:dyDescent="0.25">
      <c r="A220" s="20" t="s">
        <v>19</v>
      </c>
      <c r="B220" s="20" t="s">
        <v>19</v>
      </c>
      <c r="C220" s="23" t="s">
        <v>184</v>
      </c>
      <c r="D220" s="18">
        <v>20</v>
      </c>
      <c r="E220" s="18">
        <v>2.2999999999999998</v>
      </c>
      <c r="F220" s="18">
        <v>0.3</v>
      </c>
      <c r="G220" s="18">
        <v>8.5</v>
      </c>
      <c r="H220" s="18">
        <v>40.200000000000003</v>
      </c>
      <c r="I220" s="18">
        <v>0</v>
      </c>
    </row>
    <row r="221" spans="1:9" ht="12.95" customHeight="1" x14ac:dyDescent="0.25">
      <c r="A221" s="20" t="s">
        <v>19</v>
      </c>
      <c r="B221" s="20" t="s">
        <v>19</v>
      </c>
      <c r="C221" s="23" t="s">
        <v>153</v>
      </c>
      <c r="D221" s="18">
        <v>20</v>
      </c>
      <c r="E221" s="18">
        <v>2.4</v>
      </c>
      <c r="F221" s="18">
        <v>1</v>
      </c>
      <c r="G221" s="18">
        <v>12</v>
      </c>
      <c r="H221" s="18">
        <v>40.6</v>
      </c>
      <c r="I221" s="18">
        <v>0</v>
      </c>
    </row>
    <row r="222" spans="1:9" ht="12.95" customHeight="1" x14ac:dyDescent="0.25">
      <c r="A222" s="20"/>
      <c r="B222" s="20"/>
      <c r="C222" s="25" t="s">
        <v>185</v>
      </c>
      <c r="D222" s="26"/>
      <c r="E222" s="29">
        <v>24.8</v>
      </c>
      <c r="F222" s="29">
        <v>20</v>
      </c>
      <c r="G222" s="29">
        <v>92</v>
      </c>
      <c r="H222" s="29">
        <v>700</v>
      </c>
      <c r="I222" s="29">
        <v>33</v>
      </c>
    </row>
    <row r="223" spans="1:9" x14ac:dyDescent="0.25">
      <c r="A223" s="232" t="s">
        <v>12</v>
      </c>
      <c r="B223" s="232"/>
      <c r="C223" s="232"/>
      <c r="D223" s="232"/>
      <c r="E223" s="232"/>
      <c r="F223" s="232"/>
      <c r="G223" s="232"/>
      <c r="H223" s="232"/>
      <c r="I223" s="232"/>
    </row>
    <row r="224" spans="1:9" ht="12.95" customHeight="1" x14ac:dyDescent="0.25">
      <c r="A224" s="20" t="s">
        <v>18</v>
      </c>
      <c r="B224" s="20">
        <v>442</v>
      </c>
      <c r="C224" s="18" t="s">
        <v>61</v>
      </c>
      <c r="D224" s="5">
        <v>200</v>
      </c>
      <c r="E224" s="18">
        <v>0.5</v>
      </c>
      <c r="F224" s="18">
        <v>0.1</v>
      </c>
      <c r="G224" s="18">
        <v>9.9</v>
      </c>
      <c r="H224" s="18">
        <v>43</v>
      </c>
      <c r="I224" s="18">
        <v>2</v>
      </c>
    </row>
    <row r="225" spans="1:9" ht="12.95" customHeight="1" x14ac:dyDescent="0.25">
      <c r="A225" s="20" t="s">
        <v>19</v>
      </c>
      <c r="B225" s="20" t="s">
        <v>19</v>
      </c>
      <c r="C225" s="18" t="s">
        <v>46</v>
      </c>
      <c r="D225" s="5">
        <v>60</v>
      </c>
      <c r="E225" s="18">
        <v>0.5</v>
      </c>
      <c r="F225" s="18">
        <v>0</v>
      </c>
      <c r="G225" s="18">
        <v>50</v>
      </c>
      <c r="H225" s="18">
        <v>200</v>
      </c>
      <c r="I225" s="18">
        <v>0</v>
      </c>
    </row>
    <row r="226" spans="1:9" ht="12.95" customHeight="1" x14ac:dyDescent="0.25">
      <c r="A226" s="20"/>
      <c r="B226" s="20"/>
      <c r="C226" s="25" t="s">
        <v>185</v>
      </c>
      <c r="D226" s="5"/>
      <c r="E226" s="29">
        <v>1</v>
      </c>
      <c r="F226" s="29">
        <v>0.1</v>
      </c>
      <c r="G226" s="29">
        <v>60</v>
      </c>
      <c r="H226" s="29">
        <v>243</v>
      </c>
      <c r="I226" s="18"/>
    </row>
    <row r="227" spans="1:9" ht="12.95" customHeight="1" x14ac:dyDescent="0.25">
      <c r="A227" s="20"/>
      <c r="B227" s="20"/>
      <c r="C227" s="29" t="s">
        <v>20</v>
      </c>
      <c r="D227" s="26"/>
      <c r="E227" s="29">
        <f>E226+E222+E213+E207+E196</f>
        <v>105.06</v>
      </c>
      <c r="F227" s="29">
        <f>F226+F222+F213+F207+F196</f>
        <v>82.800000000000011</v>
      </c>
      <c r="G227" s="29">
        <f>G226+G222+G213+G207+G196</f>
        <v>378.45499999999998</v>
      </c>
      <c r="H227" s="29">
        <v>2017</v>
      </c>
      <c r="I227" s="29">
        <v>114.59</v>
      </c>
    </row>
    <row r="229" spans="1:9" ht="27.75" customHeight="1" x14ac:dyDescent="0.25">
      <c r="A229" s="310" t="s">
        <v>250</v>
      </c>
      <c r="B229" s="310"/>
      <c r="C229" s="310"/>
      <c r="D229" s="310"/>
      <c r="E229" s="310"/>
      <c r="F229" s="310"/>
      <c r="G229" s="310"/>
      <c r="H229" s="310"/>
      <c r="I229" s="310"/>
    </row>
    <row r="230" spans="1:9" x14ac:dyDescent="0.25">
      <c r="A230" s="269" t="s">
        <v>181</v>
      </c>
      <c r="B230" s="269" t="s">
        <v>13</v>
      </c>
      <c r="C230" s="263" t="s">
        <v>192</v>
      </c>
      <c r="D230" s="259" t="s">
        <v>2</v>
      </c>
      <c r="E230" s="279" t="s">
        <v>3</v>
      </c>
      <c r="F230" s="279"/>
      <c r="G230" s="279"/>
      <c r="H230" s="218" t="s">
        <v>4</v>
      </c>
      <c r="I230" s="259" t="s">
        <v>182</v>
      </c>
    </row>
    <row r="231" spans="1:9" ht="17.25" customHeight="1" x14ac:dyDescent="0.25">
      <c r="A231" s="270"/>
      <c r="B231" s="270"/>
      <c r="C231" s="264"/>
      <c r="D231" s="260"/>
      <c r="E231" s="7" t="s">
        <v>14</v>
      </c>
      <c r="F231" s="7" t="s">
        <v>15</v>
      </c>
      <c r="G231" s="7" t="s">
        <v>16</v>
      </c>
      <c r="H231" s="221"/>
      <c r="I231" s="260"/>
    </row>
    <row r="232" spans="1:9" ht="12.95" customHeight="1" x14ac:dyDescent="0.25">
      <c r="A232" s="233" t="s">
        <v>5</v>
      </c>
      <c r="B232" s="228"/>
      <c r="C232" s="228"/>
      <c r="D232" s="228"/>
      <c r="E232" s="228"/>
      <c r="F232" s="228"/>
      <c r="G232" s="228"/>
      <c r="H232" s="228"/>
      <c r="I232" s="289"/>
    </row>
    <row r="233" spans="1:9" ht="12.95" customHeight="1" x14ac:dyDescent="0.25">
      <c r="A233" s="20" t="s">
        <v>18</v>
      </c>
      <c r="B233" s="20">
        <v>9</v>
      </c>
      <c r="C233" s="20" t="s">
        <v>117</v>
      </c>
      <c r="D233" s="64">
        <v>30</v>
      </c>
      <c r="E233" s="17">
        <v>3</v>
      </c>
      <c r="F233" s="17">
        <v>7</v>
      </c>
      <c r="G233" s="17">
        <v>7.4</v>
      </c>
      <c r="H233" s="17">
        <v>130</v>
      </c>
      <c r="I233" s="17">
        <v>0</v>
      </c>
    </row>
    <row r="234" spans="1:9" ht="12.95" customHeight="1" x14ac:dyDescent="0.25">
      <c r="A234" s="20" t="s">
        <v>18</v>
      </c>
      <c r="B234" s="20">
        <v>189</v>
      </c>
      <c r="C234" s="23" t="s">
        <v>40</v>
      </c>
      <c r="D234" s="84" t="s">
        <v>124</v>
      </c>
      <c r="E234" s="1">
        <v>7.7</v>
      </c>
      <c r="F234" s="10"/>
      <c r="G234" s="1">
        <v>34.5</v>
      </c>
      <c r="H234" s="1">
        <v>202</v>
      </c>
      <c r="I234" s="1">
        <v>1.7</v>
      </c>
    </row>
    <row r="235" spans="1:9" ht="12.95" customHeight="1" x14ac:dyDescent="0.25">
      <c r="A235" s="20" t="s">
        <v>18</v>
      </c>
      <c r="B235" s="20">
        <v>432</v>
      </c>
      <c r="C235" s="23" t="s">
        <v>39</v>
      </c>
      <c r="D235" s="7">
        <v>180</v>
      </c>
      <c r="E235" s="18">
        <v>2.7</v>
      </c>
      <c r="F235" s="18">
        <v>2.2000000000000002</v>
      </c>
      <c r="G235" s="18">
        <v>13.6</v>
      </c>
      <c r="H235" s="18">
        <v>85.5</v>
      </c>
      <c r="I235" s="18">
        <v>1</v>
      </c>
    </row>
    <row r="236" spans="1:9" ht="12.95" customHeight="1" x14ac:dyDescent="0.25">
      <c r="A236" s="20"/>
      <c r="B236" s="20"/>
      <c r="C236" s="30" t="s">
        <v>185</v>
      </c>
      <c r="D236" s="7"/>
      <c r="E236" s="25">
        <f>SUM(E233:E235)</f>
        <v>13.399999999999999</v>
      </c>
      <c r="F236" s="25">
        <f>SUM(F233:F235)</f>
        <v>9.1999999999999993</v>
      </c>
      <c r="G236" s="25">
        <f>SUM(G233:G235)</f>
        <v>55.5</v>
      </c>
      <c r="H236" s="25">
        <f>SUM(H233:H235)</f>
        <v>417.5</v>
      </c>
      <c r="I236" s="25">
        <f>SUM(I233:I235)</f>
        <v>2.7</v>
      </c>
    </row>
    <row r="237" spans="1:9" ht="12.95" customHeight="1" x14ac:dyDescent="0.25">
      <c r="A237" s="233" t="s">
        <v>106</v>
      </c>
      <c r="B237" s="228"/>
      <c r="C237" s="228"/>
      <c r="D237" s="228"/>
      <c r="E237" s="228"/>
      <c r="F237" s="228"/>
      <c r="G237" s="228"/>
      <c r="H237" s="228"/>
      <c r="I237" s="289"/>
    </row>
    <row r="238" spans="1:9" ht="12.95" customHeight="1" x14ac:dyDescent="0.25">
      <c r="A238" s="66" t="s">
        <v>19</v>
      </c>
      <c r="B238" s="66" t="s">
        <v>19</v>
      </c>
      <c r="C238" s="18" t="s">
        <v>245</v>
      </c>
      <c r="D238" s="74">
        <v>200</v>
      </c>
      <c r="E238" s="52">
        <v>6</v>
      </c>
      <c r="F238" s="52">
        <v>6.4</v>
      </c>
      <c r="G238" s="52">
        <v>9.4</v>
      </c>
      <c r="H238" s="52">
        <v>120</v>
      </c>
      <c r="I238" s="51"/>
    </row>
    <row r="239" spans="1:9" ht="12.95" customHeight="1" x14ac:dyDescent="0.25">
      <c r="A239" s="233" t="s">
        <v>6</v>
      </c>
      <c r="B239" s="228"/>
      <c r="C239" s="228"/>
      <c r="D239" s="228"/>
      <c r="E239" s="228"/>
      <c r="F239" s="228"/>
      <c r="G239" s="228"/>
      <c r="H239" s="228"/>
      <c r="I239" s="289"/>
    </row>
    <row r="240" spans="1:9" ht="12.95" customHeight="1" x14ac:dyDescent="0.25">
      <c r="A240" s="23" t="s">
        <v>18</v>
      </c>
      <c r="B240" s="23" t="s">
        <v>104</v>
      </c>
      <c r="C240" s="23" t="s">
        <v>151</v>
      </c>
      <c r="D240" s="70">
        <v>80</v>
      </c>
      <c r="E240" s="35">
        <v>1.6</v>
      </c>
      <c r="F240" s="35">
        <v>3.4</v>
      </c>
      <c r="G240" s="35">
        <v>3.7</v>
      </c>
      <c r="H240" s="35">
        <v>50.6</v>
      </c>
      <c r="I240" s="35">
        <v>7</v>
      </c>
    </row>
    <row r="241" spans="1:9" ht="12.95" customHeight="1" x14ac:dyDescent="0.25">
      <c r="A241" s="20" t="s">
        <v>18</v>
      </c>
      <c r="B241" s="20">
        <v>84</v>
      </c>
      <c r="C241" s="23" t="s">
        <v>152</v>
      </c>
      <c r="D241" s="7" t="s">
        <v>108</v>
      </c>
      <c r="E241" s="5">
        <v>3.1</v>
      </c>
      <c r="F241" s="5">
        <v>5.6</v>
      </c>
      <c r="G241" s="5">
        <v>8</v>
      </c>
      <c r="H241" s="5">
        <v>96</v>
      </c>
      <c r="I241" s="5">
        <v>22</v>
      </c>
    </row>
    <row r="242" spans="1:9" ht="12.95" customHeight="1" x14ac:dyDescent="0.25">
      <c r="A242" s="20" t="s">
        <v>18</v>
      </c>
      <c r="B242" s="20">
        <v>230</v>
      </c>
      <c r="C242" s="22" t="s">
        <v>247</v>
      </c>
      <c r="D242" s="7">
        <v>80</v>
      </c>
      <c r="E242" s="18">
        <v>12</v>
      </c>
      <c r="F242" s="18">
        <v>3.9</v>
      </c>
      <c r="G242" s="18">
        <v>2.5</v>
      </c>
      <c r="H242" s="18">
        <v>94</v>
      </c>
      <c r="I242" s="18">
        <v>1</v>
      </c>
    </row>
    <row r="243" spans="1:9" ht="12.95" customHeight="1" x14ac:dyDescent="0.25">
      <c r="A243" s="20" t="s">
        <v>18</v>
      </c>
      <c r="B243" s="20">
        <v>335</v>
      </c>
      <c r="C243" s="22" t="s">
        <v>7</v>
      </c>
      <c r="D243" s="7">
        <v>150</v>
      </c>
      <c r="E243" s="18">
        <v>3.1</v>
      </c>
      <c r="F243" s="18">
        <v>5.4</v>
      </c>
      <c r="G243" s="18">
        <v>20.3</v>
      </c>
      <c r="H243" s="18">
        <v>141</v>
      </c>
      <c r="I243" s="18">
        <v>5</v>
      </c>
    </row>
    <row r="244" spans="1:9" ht="12.95" customHeight="1" x14ac:dyDescent="0.25">
      <c r="A244" s="20" t="s">
        <v>18</v>
      </c>
      <c r="B244" s="20">
        <v>402</v>
      </c>
      <c r="C244" s="23" t="s">
        <v>195</v>
      </c>
      <c r="D244" s="7">
        <v>200</v>
      </c>
      <c r="E244" s="5">
        <v>0.6</v>
      </c>
      <c r="F244" s="5">
        <v>0.2</v>
      </c>
      <c r="G244" s="5">
        <v>23</v>
      </c>
      <c r="H244" s="5">
        <v>104</v>
      </c>
      <c r="I244" s="5">
        <v>2</v>
      </c>
    </row>
    <row r="245" spans="1:9" ht="12.95" customHeight="1" x14ac:dyDescent="0.25">
      <c r="A245" s="20" t="s">
        <v>19</v>
      </c>
      <c r="B245" s="20" t="s">
        <v>19</v>
      </c>
      <c r="C245" s="23" t="s">
        <v>183</v>
      </c>
      <c r="D245" s="7">
        <v>35</v>
      </c>
      <c r="E245" s="18">
        <v>2.2999999999999998</v>
      </c>
      <c r="F245" s="18">
        <v>0.3</v>
      </c>
      <c r="G245" s="18">
        <v>14.8</v>
      </c>
      <c r="H245" s="18">
        <v>71.400000000000006</v>
      </c>
      <c r="I245" s="18">
        <v>0</v>
      </c>
    </row>
    <row r="246" spans="1:9" ht="12.95" customHeight="1" x14ac:dyDescent="0.25">
      <c r="A246" s="20" t="s">
        <v>19</v>
      </c>
      <c r="B246" s="20" t="s">
        <v>19</v>
      </c>
      <c r="C246" s="22" t="s">
        <v>153</v>
      </c>
      <c r="D246" s="7">
        <v>30</v>
      </c>
      <c r="E246" s="18">
        <v>2.4</v>
      </c>
      <c r="F246" s="18">
        <v>1</v>
      </c>
      <c r="G246" s="18">
        <v>18</v>
      </c>
      <c r="H246" s="18">
        <v>91.7</v>
      </c>
      <c r="I246" s="18">
        <v>0</v>
      </c>
    </row>
    <row r="247" spans="1:9" ht="12.95" customHeight="1" x14ac:dyDescent="0.25">
      <c r="A247" s="20"/>
      <c r="B247" s="20"/>
      <c r="C247" s="30" t="s">
        <v>185</v>
      </c>
      <c r="D247" s="26"/>
      <c r="E247" s="25">
        <f>SUM(E240:E246)</f>
        <v>25.1</v>
      </c>
      <c r="F247" s="25">
        <f>SUM(F240:F246)</f>
        <v>19.8</v>
      </c>
      <c r="G247" s="25">
        <f>SUM(G240:G246)</f>
        <v>90.3</v>
      </c>
      <c r="H247" s="25">
        <f>SUM(H240:H246)</f>
        <v>648.70000000000005</v>
      </c>
      <c r="I247" s="25">
        <f>SUM(I240:I246)</f>
        <v>37</v>
      </c>
    </row>
    <row r="248" spans="1:9" ht="12.95" customHeight="1" x14ac:dyDescent="0.25">
      <c r="A248" s="233" t="s">
        <v>8</v>
      </c>
      <c r="B248" s="228"/>
      <c r="C248" s="228"/>
      <c r="D248" s="228"/>
      <c r="E248" s="228"/>
      <c r="F248" s="228"/>
      <c r="G248" s="228"/>
      <c r="H248" s="228"/>
      <c r="I248" s="289"/>
    </row>
    <row r="249" spans="1:9" ht="12.95" customHeight="1" x14ac:dyDescent="0.25">
      <c r="A249" s="20" t="s">
        <v>240</v>
      </c>
      <c r="B249" s="20">
        <v>10</v>
      </c>
      <c r="C249" s="20" t="s">
        <v>239</v>
      </c>
      <c r="D249" s="64">
        <v>50</v>
      </c>
      <c r="E249" s="17">
        <v>5.8</v>
      </c>
      <c r="F249" s="17">
        <v>2</v>
      </c>
      <c r="G249" s="17">
        <v>9.8000000000000007</v>
      </c>
      <c r="H249" s="17">
        <v>80</v>
      </c>
      <c r="I249" s="17">
        <v>0</v>
      </c>
    </row>
    <row r="250" spans="1:9" ht="12.95" customHeight="1" x14ac:dyDescent="0.25">
      <c r="A250" s="20" t="s">
        <v>18</v>
      </c>
      <c r="B250" s="20">
        <v>213</v>
      </c>
      <c r="C250" s="20" t="s">
        <v>28</v>
      </c>
      <c r="D250" s="64">
        <v>40</v>
      </c>
      <c r="E250" s="17">
        <v>5.0999999999999996</v>
      </c>
      <c r="F250" s="17">
        <v>4.5999999999999996</v>
      </c>
      <c r="G250" s="17">
        <v>0.3</v>
      </c>
      <c r="H250" s="17">
        <v>60</v>
      </c>
      <c r="I250" s="17">
        <v>0</v>
      </c>
    </row>
    <row r="251" spans="1:9" ht="12.95" customHeight="1" x14ac:dyDescent="0.25">
      <c r="A251" s="20" t="s">
        <v>18</v>
      </c>
      <c r="B251" s="20">
        <v>442</v>
      </c>
      <c r="C251" s="23" t="s">
        <v>61</v>
      </c>
      <c r="D251" s="7">
        <v>200</v>
      </c>
      <c r="E251" s="1">
        <v>0.5</v>
      </c>
      <c r="F251" s="1">
        <v>0.1</v>
      </c>
      <c r="G251" s="1">
        <v>9.9</v>
      </c>
      <c r="H251" s="1">
        <v>43</v>
      </c>
      <c r="I251" s="1">
        <v>2</v>
      </c>
    </row>
    <row r="252" spans="1:9" ht="12.95" customHeight="1" x14ac:dyDescent="0.25">
      <c r="A252" s="20"/>
      <c r="B252" s="20"/>
      <c r="C252" s="30" t="s">
        <v>185</v>
      </c>
      <c r="D252" s="26"/>
      <c r="E252" s="25">
        <f>SUM(E249:E251)</f>
        <v>11.399999999999999</v>
      </c>
      <c r="F252" s="49">
        <f>SUM(F249:F251)</f>
        <v>6.6999999999999993</v>
      </c>
      <c r="G252" s="25">
        <f>SUM(G249:G251)</f>
        <v>20</v>
      </c>
      <c r="H252" s="25">
        <f>SUM(H249:H251)</f>
        <v>183</v>
      </c>
      <c r="I252" s="25">
        <v>2</v>
      </c>
    </row>
    <row r="253" spans="1:9" ht="12.95" customHeight="1" x14ac:dyDescent="0.25">
      <c r="A253" s="233" t="s">
        <v>9</v>
      </c>
      <c r="B253" s="228"/>
      <c r="C253" s="228"/>
      <c r="D253" s="228"/>
      <c r="E253" s="228"/>
      <c r="F253" s="228"/>
      <c r="G253" s="228"/>
      <c r="H253" s="228"/>
      <c r="I253" s="228"/>
    </row>
    <row r="254" spans="1:9" ht="12.95" customHeight="1" x14ac:dyDescent="0.25">
      <c r="A254" s="20" t="s">
        <v>18</v>
      </c>
      <c r="B254" s="20">
        <v>13</v>
      </c>
      <c r="C254" s="23" t="s">
        <v>75</v>
      </c>
      <c r="D254" s="70">
        <v>5</v>
      </c>
      <c r="E254" s="35">
        <v>0.05</v>
      </c>
      <c r="F254" s="35">
        <v>4.1500000000000004</v>
      </c>
      <c r="G254" s="35">
        <v>5.0000000000000001E-3</v>
      </c>
      <c r="H254" s="35">
        <v>38</v>
      </c>
      <c r="I254" s="35">
        <v>0</v>
      </c>
    </row>
    <row r="255" spans="1:9" ht="12.95" customHeight="1" x14ac:dyDescent="0.25">
      <c r="A255" s="20" t="s">
        <v>18</v>
      </c>
      <c r="B255" s="20">
        <v>40</v>
      </c>
      <c r="C255" s="23" t="s">
        <v>136</v>
      </c>
      <c r="D255" s="64">
        <v>60</v>
      </c>
      <c r="E255" s="17">
        <v>0.9</v>
      </c>
      <c r="F255" s="17">
        <v>2</v>
      </c>
      <c r="G255" s="17">
        <v>5</v>
      </c>
      <c r="H255" s="17">
        <v>55</v>
      </c>
      <c r="I255" s="17">
        <v>15</v>
      </c>
    </row>
    <row r="256" spans="1:9" ht="12.95" customHeight="1" x14ac:dyDescent="0.25">
      <c r="A256" s="20" t="s">
        <v>18</v>
      </c>
      <c r="B256" s="20">
        <v>253</v>
      </c>
      <c r="C256" s="23" t="s">
        <v>29</v>
      </c>
      <c r="D256" s="7">
        <v>100</v>
      </c>
      <c r="E256" s="1">
        <v>12</v>
      </c>
      <c r="F256" s="1">
        <v>7.5</v>
      </c>
      <c r="G256" s="1">
        <v>1.4</v>
      </c>
      <c r="H256" s="1">
        <v>121</v>
      </c>
      <c r="I256" s="1">
        <v>0</v>
      </c>
    </row>
    <row r="257" spans="1:9" ht="12.95" customHeight="1" x14ac:dyDescent="0.25">
      <c r="A257" s="20" t="s">
        <v>18</v>
      </c>
      <c r="B257" s="20">
        <v>181</v>
      </c>
      <c r="C257" s="23" t="s">
        <v>158</v>
      </c>
      <c r="D257" s="7">
        <v>150</v>
      </c>
      <c r="E257" s="1">
        <v>8.5</v>
      </c>
      <c r="F257" s="1">
        <v>7</v>
      </c>
      <c r="G257" s="1">
        <v>38.700000000000003</v>
      </c>
      <c r="H257" s="1">
        <v>231</v>
      </c>
      <c r="I257" s="1">
        <v>0</v>
      </c>
    </row>
    <row r="258" spans="1:9" ht="12.95" customHeight="1" x14ac:dyDescent="0.25">
      <c r="A258" s="20" t="s">
        <v>54</v>
      </c>
      <c r="B258" s="20">
        <v>431</v>
      </c>
      <c r="C258" s="23" t="s">
        <v>11</v>
      </c>
      <c r="D258" s="7">
        <v>200</v>
      </c>
      <c r="E258" s="1">
        <v>0.2</v>
      </c>
      <c r="F258" s="1">
        <v>0.1</v>
      </c>
      <c r="G258" s="1">
        <v>15</v>
      </c>
      <c r="H258" s="1">
        <v>60</v>
      </c>
      <c r="I258" s="1">
        <v>3</v>
      </c>
    </row>
    <row r="259" spans="1:9" ht="12.95" customHeight="1" x14ac:dyDescent="0.25">
      <c r="A259" s="20" t="s">
        <v>19</v>
      </c>
      <c r="B259" s="20" t="s">
        <v>19</v>
      </c>
      <c r="C259" s="23" t="s">
        <v>184</v>
      </c>
      <c r="D259" s="7">
        <v>20</v>
      </c>
      <c r="E259" s="18">
        <v>2.2999999999999998</v>
      </c>
      <c r="F259" s="18">
        <v>0.3</v>
      </c>
      <c r="G259" s="18">
        <v>8.5</v>
      </c>
      <c r="H259" s="18">
        <v>40.200000000000003</v>
      </c>
      <c r="I259" s="18">
        <v>0</v>
      </c>
    </row>
    <row r="260" spans="1:9" ht="12.95" customHeight="1" x14ac:dyDescent="0.25">
      <c r="A260" s="20" t="s">
        <v>19</v>
      </c>
      <c r="B260" s="20" t="s">
        <v>19</v>
      </c>
      <c r="C260" s="23" t="s">
        <v>153</v>
      </c>
      <c r="D260" s="7">
        <v>20</v>
      </c>
      <c r="E260" s="18">
        <v>2.4</v>
      </c>
      <c r="F260" s="18">
        <v>1</v>
      </c>
      <c r="G260" s="18">
        <v>12</v>
      </c>
      <c r="H260" s="18">
        <v>40.6</v>
      </c>
      <c r="I260" s="18">
        <v>0</v>
      </c>
    </row>
    <row r="261" spans="1:9" ht="12.95" customHeight="1" x14ac:dyDescent="0.25">
      <c r="A261" s="20"/>
      <c r="B261" s="20"/>
      <c r="C261" s="30" t="s">
        <v>185</v>
      </c>
      <c r="D261" s="26"/>
      <c r="E261" s="25">
        <f>SUM(E254:E260)</f>
        <v>26.349999999999998</v>
      </c>
      <c r="F261" s="25">
        <f>SUM(F254:F260)</f>
        <v>22.05</v>
      </c>
      <c r="G261" s="87">
        <f>SUM(G254:G260)</f>
        <v>80.605000000000004</v>
      </c>
      <c r="H261" s="25">
        <f>SUM(H254:H260)</f>
        <v>585.80000000000007</v>
      </c>
      <c r="I261" s="25">
        <f>SUM(I254:I260)</f>
        <v>18</v>
      </c>
    </row>
    <row r="262" spans="1:9" ht="12.95" customHeight="1" x14ac:dyDescent="0.25">
      <c r="A262" s="233" t="s">
        <v>12</v>
      </c>
      <c r="B262" s="228"/>
      <c r="C262" s="228"/>
      <c r="D262" s="228"/>
      <c r="E262" s="228"/>
      <c r="F262" s="228"/>
      <c r="G262" s="228"/>
      <c r="H262" s="228"/>
      <c r="I262" s="228"/>
    </row>
    <row r="263" spans="1:9" ht="12.95" customHeight="1" x14ac:dyDescent="0.25">
      <c r="A263" s="20" t="s">
        <v>19</v>
      </c>
      <c r="B263" s="20" t="s">
        <v>19</v>
      </c>
      <c r="C263" s="23" t="s">
        <v>50</v>
      </c>
      <c r="D263" s="7">
        <v>30</v>
      </c>
      <c r="E263" s="18">
        <v>2.1</v>
      </c>
      <c r="F263" s="18">
        <v>3</v>
      </c>
      <c r="G263" s="18">
        <v>11</v>
      </c>
      <c r="H263" s="18">
        <v>60</v>
      </c>
      <c r="I263" s="18">
        <v>0</v>
      </c>
    </row>
    <row r="264" spans="1:9" ht="12.95" customHeight="1" x14ac:dyDescent="0.25">
      <c r="A264" s="23" t="s">
        <v>19</v>
      </c>
      <c r="B264" s="23" t="s">
        <v>19</v>
      </c>
      <c r="C264" s="23" t="s">
        <v>159</v>
      </c>
      <c r="D264" s="70">
        <v>125</v>
      </c>
      <c r="E264" s="36">
        <v>2.5</v>
      </c>
      <c r="F264" s="36">
        <v>1.9</v>
      </c>
      <c r="G264" s="36">
        <v>3.8</v>
      </c>
      <c r="H264" s="36">
        <v>60</v>
      </c>
      <c r="I264" s="36">
        <v>0.9</v>
      </c>
    </row>
    <row r="265" spans="1:9" ht="12.95" customHeight="1" x14ac:dyDescent="0.25">
      <c r="A265" s="20"/>
      <c r="B265" s="20"/>
      <c r="C265" s="30" t="s">
        <v>185</v>
      </c>
      <c r="D265" s="29"/>
      <c r="E265" s="29">
        <v>4.5999999999999996</v>
      </c>
      <c r="F265" s="29">
        <v>4.9000000000000004</v>
      </c>
      <c r="G265" s="29">
        <v>14.8</v>
      </c>
      <c r="H265" s="29">
        <v>120</v>
      </c>
      <c r="I265" s="29">
        <v>0.9</v>
      </c>
    </row>
    <row r="266" spans="1:9" ht="12.95" customHeight="1" x14ac:dyDescent="0.25">
      <c r="A266" s="20"/>
      <c r="B266" s="20"/>
      <c r="C266" s="30" t="s">
        <v>20</v>
      </c>
      <c r="D266" s="29"/>
      <c r="E266" s="29">
        <v>96.1</v>
      </c>
      <c r="F266" s="29">
        <v>100.6</v>
      </c>
      <c r="G266" s="29">
        <v>382.3</v>
      </c>
      <c r="H266" s="29">
        <v>1925</v>
      </c>
      <c r="I266" s="29">
        <f>I264+I261+I252+I247+I238+I236</f>
        <v>60.6</v>
      </c>
    </row>
    <row r="267" spans="1:9" ht="12.95" customHeight="1" x14ac:dyDescent="0.25"/>
    <row r="268" spans="1:9" ht="39" customHeight="1" x14ac:dyDescent="0.25">
      <c r="A268" s="310" t="s">
        <v>238</v>
      </c>
      <c r="B268" s="310"/>
      <c r="C268" s="310"/>
      <c r="D268" s="310"/>
      <c r="E268" s="310"/>
      <c r="F268" s="310"/>
      <c r="G268" s="310"/>
      <c r="H268" s="310"/>
      <c r="I268" s="310"/>
    </row>
    <row r="269" spans="1:9" ht="12.95" customHeight="1" x14ac:dyDescent="0.25">
      <c r="A269" s="311" t="s">
        <v>181</v>
      </c>
      <c r="B269" s="311" t="s">
        <v>13</v>
      </c>
      <c r="C269" s="313" t="s">
        <v>192</v>
      </c>
      <c r="D269" s="315" t="s">
        <v>2</v>
      </c>
      <c r="E269" s="317" t="s">
        <v>3</v>
      </c>
      <c r="F269" s="317"/>
      <c r="G269" s="317"/>
      <c r="H269" s="318" t="s">
        <v>196</v>
      </c>
      <c r="I269" s="259" t="s">
        <v>182</v>
      </c>
    </row>
    <row r="270" spans="1:9" ht="12.95" customHeight="1" x14ac:dyDescent="0.25">
      <c r="A270" s="312"/>
      <c r="B270" s="312"/>
      <c r="C270" s="314"/>
      <c r="D270" s="316"/>
      <c r="E270" s="28" t="s">
        <v>14</v>
      </c>
      <c r="F270" s="28" t="s">
        <v>15</v>
      </c>
      <c r="G270" s="28" t="s">
        <v>16</v>
      </c>
      <c r="H270" s="319"/>
      <c r="I270" s="260"/>
    </row>
    <row r="271" spans="1:9" ht="12.95" customHeight="1" x14ac:dyDescent="0.25">
      <c r="A271" s="232" t="s">
        <v>5</v>
      </c>
      <c r="B271" s="232"/>
      <c r="C271" s="232"/>
      <c r="D271" s="232"/>
      <c r="E271" s="232"/>
      <c r="F271" s="232"/>
      <c r="G271" s="232"/>
      <c r="H271" s="232"/>
      <c r="I271" s="232"/>
    </row>
    <row r="272" spans="1:9" ht="12.95" customHeight="1" x14ac:dyDescent="0.25">
      <c r="A272" s="18" t="s">
        <v>18</v>
      </c>
      <c r="B272" s="20">
        <v>13</v>
      </c>
      <c r="C272" s="69" t="s">
        <v>75</v>
      </c>
      <c r="D272" s="70">
        <v>5</v>
      </c>
      <c r="E272" s="35">
        <v>0.05</v>
      </c>
      <c r="F272" s="35">
        <v>4.1500000000000004</v>
      </c>
      <c r="G272" s="35">
        <v>5.0000000000000001E-3</v>
      </c>
      <c r="H272" s="35">
        <v>38</v>
      </c>
      <c r="I272" s="35">
        <v>0</v>
      </c>
    </row>
    <row r="273" spans="1:9" ht="12.95" customHeight="1" x14ac:dyDescent="0.25">
      <c r="A273" s="18" t="s">
        <v>18</v>
      </c>
      <c r="B273" s="20">
        <v>213</v>
      </c>
      <c r="C273" s="69" t="s">
        <v>28</v>
      </c>
      <c r="D273" s="7">
        <v>40</v>
      </c>
      <c r="E273" s="18">
        <v>5.0999999999999996</v>
      </c>
      <c r="F273" s="18">
        <v>4.5999999999999996</v>
      </c>
      <c r="G273" s="18">
        <v>0.3</v>
      </c>
      <c r="H273" s="18">
        <v>63</v>
      </c>
      <c r="I273" s="18">
        <v>0</v>
      </c>
    </row>
    <row r="274" spans="1:9" ht="12.95" customHeight="1" x14ac:dyDescent="0.25">
      <c r="A274" s="18" t="s">
        <v>18</v>
      </c>
      <c r="B274" s="20">
        <v>189</v>
      </c>
      <c r="C274" s="69" t="s">
        <v>51</v>
      </c>
      <c r="D274" s="7" t="s">
        <v>107</v>
      </c>
      <c r="E274" s="18">
        <v>6.5</v>
      </c>
      <c r="F274" s="18">
        <v>9</v>
      </c>
      <c r="G274" s="18">
        <v>23</v>
      </c>
      <c r="H274" s="18">
        <v>210</v>
      </c>
      <c r="I274" s="18">
        <v>1.4</v>
      </c>
    </row>
    <row r="275" spans="1:9" ht="12.95" customHeight="1" x14ac:dyDescent="0.25">
      <c r="A275" s="18" t="s">
        <v>18</v>
      </c>
      <c r="B275" s="20">
        <v>433</v>
      </c>
      <c r="C275" s="69" t="s">
        <v>21</v>
      </c>
      <c r="D275" s="75">
        <v>180</v>
      </c>
      <c r="E275" s="18">
        <v>2.61</v>
      </c>
      <c r="F275" s="18">
        <v>2.25</v>
      </c>
      <c r="G275" s="18">
        <v>22.32</v>
      </c>
      <c r="H275" s="18">
        <v>120</v>
      </c>
      <c r="I275" s="18">
        <v>1</v>
      </c>
    </row>
    <row r="276" spans="1:9" ht="12.95" customHeight="1" x14ac:dyDescent="0.25">
      <c r="A276" s="18" t="s">
        <v>19</v>
      </c>
      <c r="B276" s="20" t="s">
        <v>19</v>
      </c>
      <c r="C276" s="23" t="s">
        <v>156</v>
      </c>
      <c r="D276" s="7">
        <v>30</v>
      </c>
      <c r="E276" s="18">
        <v>2.4</v>
      </c>
      <c r="F276" s="18">
        <v>1</v>
      </c>
      <c r="G276" s="18">
        <v>18</v>
      </c>
      <c r="H276" s="18">
        <v>91.7</v>
      </c>
      <c r="I276" s="18">
        <v>0</v>
      </c>
    </row>
    <row r="277" spans="1:9" ht="12.95" customHeight="1" x14ac:dyDescent="0.25">
      <c r="A277" s="18"/>
      <c r="B277" s="20"/>
      <c r="C277" s="30" t="s">
        <v>185</v>
      </c>
      <c r="D277" s="5"/>
      <c r="E277" s="79">
        <f>SUM(E272:E276)</f>
        <v>16.659999999999997</v>
      </c>
      <c r="F277" s="29">
        <f>SUM(F272:F276)</f>
        <v>21</v>
      </c>
      <c r="G277" s="79">
        <f>SUM(G272:G276)</f>
        <v>63.625</v>
      </c>
      <c r="H277" s="29">
        <f>SUM(H272:H276)</f>
        <v>522.70000000000005</v>
      </c>
      <c r="I277" s="29">
        <v>2.4</v>
      </c>
    </row>
    <row r="278" spans="1:9" ht="12.95" customHeight="1" x14ac:dyDescent="0.25">
      <c r="A278" s="284" t="s">
        <v>234</v>
      </c>
      <c r="B278" s="285"/>
      <c r="C278" s="285"/>
      <c r="D278" s="285"/>
      <c r="E278" s="285"/>
      <c r="F278" s="285"/>
      <c r="G278" s="285"/>
      <c r="H278" s="285"/>
      <c r="I278" s="286"/>
    </row>
    <row r="279" spans="1:9" ht="12.95" customHeight="1" x14ac:dyDescent="0.25">
      <c r="A279" s="66" t="s">
        <v>19</v>
      </c>
      <c r="B279" s="66" t="s">
        <v>19</v>
      </c>
      <c r="C279" s="18" t="s">
        <v>245</v>
      </c>
      <c r="D279" s="74">
        <v>200</v>
      </c>
      <c r="E279" s="52">
        <v>6</v>
      </c>
      <c r="F279" s="52">
        <v>6.4</v>
      </c>
      <c r="G279" s="52">
        <v>9.4</v>
      </c>
      <c r="H279" s="52">
        <v>120</v>
      </c>
      <c r="I279" s="51"/>
    </row>
    <row r="280" spans="1:9" ht="12.95" customHeight="1" x14ac:dyDescent="0.25">
      <c r="A280" s="232" t="s">
        <v>6</v>
      </c>
      <c r="B280" s="232"/>
      <c r="C280" s="232"/>
      <c r="D280" s="232"/>
      <c r="E280" s="232"/>
      <c r="F280" s="232"/>
      <c r="G280" s="232"/>
      <c r="H280" s="232"/>
      <c r="I280" s="232"/>
    </row>
    <row r="281" spans="1:9" ht="12.95" customHeight="1" x14ac:dyDescent="0.25">
      <c r="A281" s="23" t="s">
        <v>18</v>
      </c>
      <c r="B281" s="23">
        <v>330</v>
      </c>
      <c r="C281" s="23" t="s">
        <v>160</v>
      </c>
      <c r="D281" s="71">
        <v>50</v>
      </c>
      <c r="E281" s="65">
        <v>1.5</v>
      </c>
      <c r="F281" s="65">
        <v>1.8</v>
      </c>
      <c r="G281" s="65">
        <v>16</v>
      </c>
      <c r="H281" s="65">
        <v>31</v>
      </c>
      <c r="I281" s="65">
        <v>6</v>
      </c>
    </row>
    <row r="282" spans="1:9" ht="12.95" customHeight="1" x14ac:dyDescent="0.25">
      <c r="A282" s="20" t="s">
        <v>18</v>
      </c>
      <c r="B282" s="20" t="s">
        <v>119</v>
      </c>
      <c r="C282" s="23" t="s">
        <v>161</v>
      </c>
      <c r="D282" s="7" t="s">
        <v>113</v>
      </c>
      <c r="E282" s="18">
        <v>5.7</v>
      </c>
      <c r="F282" s="18">
        <v>6</v>
      </c>
      <c r="G282" s="18">
        <v>19.600000000000001</v>
      </c>
      <c r="H282" s="18">
        <v>139.30000000000001</v>
      </c>
      <c r="I282" s="18">
        <v>8</v>
      </c>
    </row>
    <row r="283" spans="1:9" ht="12.95" customHeight="1" x14ac:dyDescent="0.25">
      <c r="A283" s="20" t="s">
        <v>18</v>
      </c>
      <c r="B283" s="20">
        <v>262</v>
      </c>
      <c r="C283" s="23" t="s">
        <v>162</v>
      </c>
      <c r="D283" s="7">
        <v>255</v>
      </c>
      <c r="E283" s="18">
        <v>29.8</v>
      </c>
      <c r="F283" s="18">
        <v>29.7</v>
      </c>
      <c r="G283" s="18">
        <v>10.199999999999999</v>
      </c>
      <c r="H283" s="18">
        <v>427.4</v>
      </c>
      <c r="I283" s="18">
        <v>27</v>
      </c>
    </row>
    <row r="284" spans="1:9" ht="12.95" customHeight="1" x14ac:dyDescent="0.25">
      <c r="A284" s="20" t="s">
        <v>18</v>
      </c>
      <c r="B284" s="20">
        <v>401</v>
      </c>
      <c r="C284" s="31" t="s">
        <v>163</v>
      </c>
      <c r="D284" s="7">
        <v>200</v>
      </c>
      <c r="E284" s="5">
        <v>0.6</v>
      </c>
      <c r="F284" s="5">
        <v>0.1</v>
      </c>
      <c r="G284" s="5">
        <v>63</v>
      </c>
      <c r="H284" s="5">
        <v>103</v>
      </c>
      <c r="I284" s="5">
        <v>0</v>
      </c>
    </row>
    <row r="285" spans="1:9" ht="12.95" customHeight="1" x14ac:dyDescent="0.25">
      <c r="A285" s="20" t="s">
        <v>19</v>
      </c>
      <c r="B285" s="20" t="s">
        <v>19</v>
      </c>
      <c r="C285" s="23" t="s">
        <v>183</v>
      </c>
      <c r="D285" s="7">
        <v>35</v>
      </c>
      <c r="E285" s="18">
        <v>2.2999999999999998</v>
      </c>
      <c r="F285" s="18">
        <v>0.3</v>
      </c>
      <c r="G285" s="18">
        <v>14.8</v>
      </c>
      <c r="H285" s="18">
        <v>71.400000000000006</v>
      </c>
      <c r="I285" s="18">
        <v>0</v>
      </c>
    </row>
    <row r="286" spans="1:9" ht="12.95" customHeight="1" x14ac:dyDescent="0.25">
      <c r="A286" s="20" t="s">
        <v>19</v>
      </c>
      <c r="B286" s="20" t="s">
        <v>19</v>
      </c>
      <c r="C286" s="22" t="s">
        <v>153</v>
      </c>
      <c r="D286" s="7">
        <v>30</v>
      </c>
      <c r="E286" s="18">
        <v>2.4</v>
      </c>
      <c r="F286" s="18">
        <v>1</v>
      </c>
      <c r="G286" s="18">
        <v>18</v>
      </c>
      <c r="H286" s="18">
        <v>91.7</v>
      </c>
      <c r="I286" s="18">
        <v>0</v>
      </c>
    </row>
    <row r="287" spans="1:9" ht="12.95" customHeight="1" x14ac:dyDescent="0.25">
      <c r="A287" s="88"/>
      <c r="B287" s="88"/>
      <c r="C287" s="89" t="s">
        <v>185</v>
      </c>
      <c r="D287" s="90"/>
      <c r="E287" s="52">
        <f>SUM(E281:E286)</f>
        <v>42.3</v>
      </c>
      <c r="F287" s="52">
        <f>SUM(F281:F286)</f>
        <v>38.9</v>
      </c>
      <c r="G287" s="52">
        <f>SUM(G281:G286)</f>
        <v>141.6</v>
      </c>
      <c r="H287" s="52">
        <f>SUM(H281:H286)</f>
        <v>863.80000000000007</v>
      </c>
      <c r="I287" s="52">
        <v>41</v>
      </c>
    </row>
    <row r="288" spans="1:9" ht="12.95" customHeight="1" x14ac:dyDescent="0.25">
      <c r="A288" s="232" t="s">
        <v>8</v>
      </c>
      <c r="B288" s="232"/>
      <c r="C288" s="232"/>
      <c r="D288" s="232"/>
      <c r="E288" s="232"/>
      <c r="F288" s="232"/>
      <c r="G288" s="232"/>
      <c r="H288" s="232"/>
      <c r="I288" s="232"/>
    </row>
    <row r="289" spans="1:9" ht="12.95" customHeight="1" x14ac:dyDescent="0.25">
      <c r="A289" s="20" t="s">
        <v>18</v>
      </c>
      <c r="B289" s="20">
        <v>224</v>
      </c>
      <c r="C289" s="23" t="s">
        <v>164</v>
      </c>
      <c r="D289" s="7" t="s">
        <v>249</v>
      </c>
      <c r="E289" s="18">
        <v>24.9</v>
      </c>
      <c r="F289" s="18">
        <v>14</v>
      </c>
      <c r="G289" s="18">
        <v>61.5</v>
      </c>
      <c r="H289" s="18">
        <v>308</v>
      </c>
      <c r="I289" s="18">
        <v>0</v>
      </c>
    </row>
    <row r="290" spans="1:9" ht="12.95" customHeight="1" x14ac:dyDescent="0.25">
      <c r="A290" s="20" t="s">
        <v>18</v>
      </c>
      <c r="B290" s="20">
        <v>442</v>
      </c>
      <c r="C290" s="23" t="s">
        <v>61</v>
      </c>
      <c r="D290" s="7">
        <v>200</v>
      </c>
      <c r="E290" s="18">
        <v>0.5</v>
      </c>
      <c r="F290" s="18">
        <v>0.1</v>
      </c>
      <c r="G290" s="18">
        <v>9.9</v>
      </c>
      <c r="H290" s="18">
        <v>43</v>
      </c>
      <c r="I290" s="18">
        <v>2</v>
      </c>
    </row>
    <row r="291" spans="1:9" ht="12.95" customHeight="1" x14ac:dyDescent="0.25">
      <c r="A291" s="20" t="s">
        <v>19</v>
      </c>
      <c r="B291" s="20" t="s">
        <v>19</v>
      </c>
      <c r="C291" s="23" t="s">
        <v>80</v>
      </c>
      <c r="D291" s="7">
        <v>260</v>
      </c>
      <c r="E291" s="18">
        <v>1.8</v>
      </c>
      <c r="F291" s="18">
        <v>0.44</v>
      </c>
      <c r="G291" s="18">
        <v>14</v>
      </c>
      <c r="H291" s="18">
        <v>50</v>
      </c>
      <c r="I291" s="18">
        <v>84</v>
      </c>
    </row>
    <row r="292" spans="1:9" ht="12.95" customHeight="1" x14ac:dyDescent="0.25">
      <c r="A292" s="88"/>
      <c r="B292" s="88"/>
      <c r="C292" s="89" t="s">
        <v>185</v>
      </c>
      <c r="D292" s="60"/>
      <c r="E292" s="52">
        <v>27.2</v>
      </c>
      <c r="F292" s="52">
        <v>14.5</v>
      </c>
      <c r="G292" s="52">
        <f>SUM(G289:G291)</f>
        <v>85.4</v>
      </c>
      <c r="H292" s="52">
        <f>SUM(H289:H291)</f>
        <v>401</v>
      </c>
      <c r="I292" s="52">
        <v>86</v>
      </c>
    </row>
    <row r="293" spans="1:9" ht="12.95" customHeight="1" x14ac:dyDescent="0.25">
      <c r="A293" s="233" t="s">
        <v>9</v>
      </c>
      <c r="B293" s="228"/>
      <c r="C293" s="228"/>
      <c r="D293" s="228"/>
      <c r="E293" s="228"/>
      <c r="F293" s="228"/>
      <c r="G293" s="228"/>
      <c r="H293" s="228"/>
      <c r="I293" s="228"/>
    </row>
    <row r="294" spans="1:9" ht="12.95" customHeight="1" x14ac:dyDescent="0.25">
      <c r="A294" s="20" t="s">
        <v>18</v>
      </c>
      <c r="B294" s="20">
        <v>13</v>
      </c>
      <c r="C294" s="23" t="s">
        <v>75</v>
      </c>
      <c r="D294" s="70">
        <v>5</v>
      </c>
      <c r="E294" s="35">
        <v>0.05</v>
      </c>
      <c r="F294" s="35">
        <v>4.1500000000000004</v>
      </c>
      <c r="G294" s="35">
        <v>5.0000000000000001E-3</v>
      </c>
      <c r="H294" s="35">
        <v>38</v>
      </c>
      <c r="I294" s="35">
        <v>0</v>
      </c>
    </row>
    <row r="295" spans="1:9" ht="12.95" customHeight="1" x14ac:dyDescent="0.25">
      <c r="A295" s="20" t="s">
        <v>18</v>
      </c>
      <c r="B295" s="20">
        <v>48</v>
      </c>
      <c r="C295" s="23" t="s">
        <v>165</v>
      </c>
      <c r="D295" s="7">
        <v>70</v>
      </c>
      <c r="E295" s="5">
        <v>3.8</v>
      </c>
      <c r="F295" s="5">
        <v>13</v>
      </c>
      <c r="G295" s="5">
        <v>5</v>
      </c>
      <c r="H295" s="5">
        <v>150</v>
      </c>
      <c r="I295" s="5">
        <v>5</v>
      </c>
    </row>
    <row r="296" spans="1:9" ht="12.95" customHeight="1" x14ac:dyDescent="0.25">
      <c r="A296" s="20" t="s">
        <v>18</v>
      </c>
      <c r="B296" s="20">
        <v>254</v>
      </c>
      <c r="C296" s="23" t="s">
        <v>10</v>
      </c>
      <c r="D296" s="7">
        <v>60</v>
      </c>
      <c r="E296" s="18">
        <v>9</v>
      </c>
      <c r="F296" s="18">
        <v>19.5</v>
      </c>
      <c r="G296" s="18">
        <v>0.3</v>
      </c>
      <c r="H296" s="18">
        <v>132</v>
      </c>
      <c r="I296" s="18">
        <v>0</v>
      </c>
    </row>
    <row r="297" spans="1:9" ht="12.95" customHeight="1" x14ac:dyDescent="0.25">
      <c r="A297" s="20" t="s">
        <v>18</v>
      </c>
      <c r="B297" s="20">
        <v>133</v>
      </c>
      <c r="C297" s="23" t="s">
        <v>86</v>
      </c>
      <c r="D297" s="7">
        <v>180</v>
      </c>
      <c r="E297" s="18">
        <v>6</v>
      </c>
      <c r="F297" s="18">
        <v>5.6</v>
      </c>
      <c r="G297" s="18">
        <v>23</v>
      </c>
      <c r="H297" s="18">
        <v>254</v>
      </c>
      <c r="I297" s="18">
        <v>14</v>
      </c>
    </row>
    <row r="298" spans="1:9" ht="12.95" customHeight="1" x14ac:dyDescent="0.25">
      <c r="A298" s="20" t="s">
        <v>18</v>
      </c>
      <c r="B298" s="20">
        <v>431</v>
      </c>
      <c r="C298" s="23" t="s">
        <v>42</v>
      </c>
      <c r="D298" s="7" t="s">
        <v>38</v>
      </c>
      <c r="E298" s="18">
        <v>0.3</v>
      </c>
      <c r="F298" s="18">
        <v>0.1</v>
      </c>
      <c r="G298" s="18">
        <v>15</v>
      </c>
      <c r="H298" s="18">
        <v>62</v>
      </c>
      <c r="I298" s="18">
        <v>3</v>
      </c>
    </row>
    <row r="299" spans="1:9" ht="12.95" customHeight="1" x14ac:dyDescent="0.25">
      <c r="A299" s="20" t="s">
        <v>19</v>
      </c>
      <c r="B299" s="20" t="s">
        <v>19</v>
      </c>
      <c r="C299" s="23" t="s">
        <v>184</v>
      </c>
      <c r="D299" s="7">
        <v>20</v>
      </c>
      <c r="E299" s="18">
        <v>2.2999999999999998</v>
      </c>
      <c r="F299" s="18">
        <v>0.3</v>
      </c>
      <c r="G299" s="18">
        <v>8.5</v>
      </c>
      <c r="H299" s="18">
        <v>40.200000000000003</v>
      </c>
      <c r="I299" s="18">
        <v>0</v>
      </c>
    </row>
    <row r="300" spans="1:9" ht="12.95" customHeight="1" x14ac:dyDescent="0.25">
      <c r="A300" s="20" t="s">
        <v>19</v>
      </c>
      <c r="B300" s="20" t="s">
        <v>19</v>
      </c>
      <c r="C300" s="23" t="s">
        <v>153</v>
      </c>
      <c r="D300" s="7">
        <v>20</v>
      </c>
      <c r="E300" s="18">
        <v>2.4</v>
      </c>
      <c r="F300" s="18">
        <v>1</v>
      </c>
      <c r="G300" s="18">
        <v>12</v>
      </c>
      <c r="H300" s="18">
        <v>40.6</v>
      </c>
      <c r="I300" s="18">
        <v>0</v>
      </c>
    </row>
    <row r="301" spans="1:9" ht="12.95" customHeight="1" x14ac:dyDescent="0.25">
      <c r="A301" s="88"/>
      <c r="B301" s="88"/>
      <c r="C301" s="89" t="s">
        <v>185</v>
      </c>
      <c r="D301" s="90"/>
      <c r="E301" s="52">
        <f>SUM(E294:E300)</f>
        <v>23.85</v>
      </c>
      <c r="F301" s="52">
        <f>SUM(F294:F300)</f>
        <v>43.65</v>
      </c>
      <c r="G301" s="52">
        <f>SUM(G294:G300)</f>
        <v>63.805</v>
      </c>
      <c r="H301" s="52">
        <f>SUM(H294:H300)</f>
        <v>716.80000000000007</v>
      </c>
      <c r="I301" s="52">
        <v>22</v>
      </c>
    </row>
    <row r="302" spans="1:9" ht="12.95" customHeight="1" x14ac:dyDescent="0.25">
      <c r="A302" s="290" t="s">
        <v>12</v>
      </c>
      <c r="B302" s="290"/>
      <c r="C302" s="290"/>
      <c r="D302" s="290"/>
      <c r="E302" s="290"/>
      <c r="F302" s="290"/>
      <c r="G302" s="290"/>
      <c r="H302" s="290"/>
      <c r="I302" s="290"/>
    </row>
    <row r="303" spans="1:9" ht="12.95" customHeight="1" x14ac:dyDescent="0.25">
      <c r="A303" s="20" t="s">
        <v>18</v>
      </c>
      <c r="B303" s="20">
        <v>435</v>
      </c>
      <c r="C303" s="23" t="s">
        <v>30</v>
      </c>
      <c r="D303" s="7">
        <v>180</v>
      </c>
      <c r="E303" s="1">
        <v>5</v>
      </c>
      <c r="F303" s="1">
        <v>2</v>
      </c>
      <c r="G303" s="1">
        <v>7</v>
      </c>
      <c r="H303" s="1">
        <v>76</v>
      </c>
      <c r="I303" s="1">
        <v>1</v>
      </c>
    </row>
    <row r="304" spans="1:9" ht="12.95" customHeight="1" x14ac:dyDescent="0.25">
      <c r="A304" s="88"/>
      <c r="B304" s="88"/>
      <c r="C304" s="89" t="s">
        <v>20</v>
      </c>
      <c r="D304" s="90"/>
      <c r="E304" s="91">
        <f>E303+E301+E292+E287+E279+E277</f>
        <v>121.00999999999999</v>
      </c>
      <c r="F304" s="52">
        <v>124</v>
      </c>
      <c r="G304" s="52">
        <v>260</v>
      </c>
      <c r="H304" s="52">
        <v>1974</v>
      </c>
      <c r="I304" s="52"/>
    </row>
    <row r="306" spans="1:9" ht="53.25" customHeight="1" x14ac:dyDescent="0.25">
      <c r="A306" s="310" t="s">
        <v>251</v>
      </c>
      <c r="B306" s="310"/>
      <c r="C306" s="310"/>
      <c r="D306" s="310"/>
      <c r="E306" s="310"/>
      <c r="F306" s="310"/>
      <c r="G306" s="310"/>
      <c r="H306" s="310"/>
      <c r="I306" s="310"/>
    </row>
    <row r="307" spans="1:9" x14ac:dyDescent="0.25">
      <c r="A307" s="261" t="s">
        <v>181</v>
      </c>
      <c r="B307" s="261" t="s">
        <v>13</v>
      </c>
      <c r="C307" s="263" t="s">
        <v>192</v>
      </c>
      <c r="D307" s="281" t="s">
        <v>2</v>
      </c>
      <c r="E307" s="258" t="s">
        <v>3</v>
      </c>
      <c r="F307" s="258"/>
      <c r="G307" s="258"/>
      <c r="H307" s="220" t="s">
        <v>4</v>
      </c>
      <c r="I307" s="259" t="s">
        <v>182</v>
      </c>
    </row>
    <row r="308" spans="1:9" x14ac:dyDescent="0.25">
      <c r="A308" s="262"/>
      <c r="B308" s="262"/>
      <c r="C308" s="264"/>
      <c r="D308" s="260"/>
      <c r="E308" s="64" t="s">
        <v>14</v>
      </c>
      <c r="F308" s="64" t="s">
        <v>15</v>
      </c>
      <c r="G308" s="64" t="s">
        <v>16</v>
      </c>
      <c r="H308" s="220"/>
      <c r="I308" s="260"/>
    </row>
    <row r="309" spans="1:9" ht="12.95" customHeight="1" x14ac:dyDescent="0.25">
      <c r="A309" s="224" t="s">
        <v>5</v>
      </c>
      <c r="B309" s="224"/>
      <c r="C309" s="224"/>
      <c r="D309" s="224"/>
      <c r="E309" s="224"/>
      <c r="F309" s="224"/>
      <c r="G309" s="224"/>
      <c r="H309" s="224"/>
      <c r="I309" s="224"/>
    </row>
    <row r="310" spans="1:9" ht="12.95" customHeight="1" x14ac:dyDescent="0.25">
      <c r="A310" s="20" t="s">
        <v>18</v>
      </c>
      <c r="B310" s="20">
        <v>13</v>
      </c>
      <c r="C310" s="23" t="s">
        <v>75</v>
      </c>
      <c r="D310" s="77">
        <v>5</v>
      </c>
      <c r="E310" s="35">
        <v>0.05</v>
      </c>
      <c r="F310" s="35">
        <v>4.1500000000000004</v>
      </c>
      <c r="G310" s="35">
        <v>5.0000000000000001E-3</v>
      </c>
      <c r="H310" s="35">
        <v>38</v>
      </c>
      <c r="I310" s="35">
        <v>0</v>
      </c>
    </row>
    <row r="311" spans="1:9" ht="12.95" customHeight="1" x14ac:dyDescent="0.25">
      <c r="A311" s="20" t="s">
        <v>18</v>
      </c>
      <c r="B311" s="20">
        <v>15</v>
      </c>
      <c r="C311" s="23" t="s">
        <v>78</v>
      </c>
      <c r="D311" s="7">
        <v>25</v>
      </c>
      <c r="E311" s="1">
        <v>4.3</v>
      </c>
      <c r="F311" s="1">
        <v>8.5</v>
      </c>
      <c r="G311" s="1">
        <v>0.1</v>
      </c>
      <c r="H311" s="1">
        <v>93</v>
      </c>
      <c r="I311" s="1">
        <v>0</v>
      </c>
    </row>
    <row r="312" spans="1:9" ht="12.95" customHeight="1" x14ac:dyDescent="0.25">
      <c r="A312" s="20" t="s">
        <v>18</v>
      </c>
      <c r="B312" s="20">
        <v>189</v>
      </c>
      <c r="C312" s="23" t="s">
        <v>47</v>
      </c>
      <c r="D312" s="7" t="s">
        <v>107</v>
      </c>
      <c r="E312" s="1">
        <v>7.4</v>
      </c>
      <c r="F312" s="9"/>
      <c r="G312" s="1">
        <v>32.6</v>
      </c>
      <c r="H312" s="1">
        <v>244</v>
      </c>
      <c r="I312" s="1">
        <v>1.4</v>
      </c>
    </row>
    <row r="313" spans="1:9" ht="12.95" customHeight="1" x14ac:dyDescent="0.25">
      <c r="A313" s="20" t="s">
        <v>18</v>
      </c>
      <c r="B313" s="20">
        <v>432</v>
      </c>
      <c r="C313" s="23" t="s">
        <v>39</v>
      </c>
      <c r="D313" s="7">
        <v>180</v>
      </c>
      <c r="E313" s="18">
        <v>2.7</v>
      </c>
      <c r="F313" s="18">
        <v>2.2000000000000002</v>
      </c>
      <c r="G313" s="18">
        <v>13.6</v>
      </c>
      <c r="H313" s="18">
        <v>85.5</v>
      </c>
      <c r="I313" s="18">
        <v>1</v>
      </c>
    </row>
    <row r="314" spans="1:9" ht="12.95" customHeight="1" x14ac:dyDescent="0.25">
      <c r="A314" s="20" t="s">
        <v>19</v>
      </c>
      <c r="B314" s="20" t="s">
        <v>19</v>
      </c>
      <c r="C314" s="23" t="s">
        <v>153</v>
      </c>
      <c r="D314" s="7">
        <v>30</v>
      </c>
      <c r="E314" s="18">
        <v>2.4</v>
      </c>
      <c r="F314" s="18">
        <v>1</v>
      </c>
      <c r="G314" s="18">
        <v>18</v>
      </c>
      <c r="H314" s="18">
        <v>91.7</v>
      </c>
      <c r="I314" s="18">
        <v>0</v>
      </c>
    </row>
    <row r="315" spans="1:9" ht="12.95" customHeight="1" x14ac:dyDescent="0.25">
      <c r="A315" s="20"/>
      <c r="B315" s="20"/>
      <c r="C315" s="30" t="s">
        <v>185</v>
      </c>
      <c r="D315" s="26"/>
      <c r="E315" s="25">
        <v>20.8</v>
      </c>
      <c r="F315" s="25">
        <v>32</v>
      </c>
      <c r="G315" s="25">
        <v>106.6</v>
      </c>
      <c r="H315" s="25">
        <v>781</v>
      </c>
      <c r="I315" s="25">
        <v>2.4</v>
      </c>
    </row>
    <row r="316" spans="1:9" ht="12.95" customHeight="1" x14ac:dyDescent="0.25">
      <c r="A316" s="284" t="s">
        <v>234</v>
      </c>
      <c r="B316" s="285"/>
      <c r="C316" s="285"/>
      <c r="D316" s="285"/>
      <c r="E316" s="285"/>
      <c r="F316" s="285"/>
      <c r="G316" s="285"/>
      <c r="H316" s="285"/>
      <c r="I316" s="286"/>
    </row>
    <row r="317" spans="1:9" ht="12.95" customHeight="1" x14ac:dyDescent="0.25">
      <c r="A317" s="20" t="s">
        <v>19</v>
      </c>
      <c r="B317" s="20" t="s">
        <v>19</v>
      </c>
      <c r="C317" s="23" t="s">
        <v>77</v>
      </c>
      <c r="D317" s="5">
        <v>245</v>
      </c>
      <c r="E317" s="1">
        <v>1</v>
      </c>
      <c r="F317" s="1">
        <v>1</v>
      </c>
      <c r="G317" s="1">
        <v>24</v>
      </c>
      <c r="H317" s="1">
        <v>115</v>
      </c>
      <c r="I317" s="1">
        <v>26</v>
      </c>
    </row>
    <row r="318" spans="1:9" ht="12.95" customHeight="1" x14ac:dyDescent="0.25">
      <c r="A318" s="224" t="s">
        <v>6</v>
      </c>
      <c r="B318" s="224"/>
      <c r="C318" s="224"/>
      <c r="D318" s="224"/>
      <c r="E318" s="224"/>
      <c r="F318" s="224"/>
      <c r="G318" s="224"/>
      <c r="H318" s="224"/>
      <c r="I318" s="224"/>
    </row>
    <row r="319" spans="1:9" ht="12.95" customHeight="1" x14ac:dyDescent="0.25">
      <c r="A319" s="20" t="s">
        <v>18</v>
      </c>
      <c r="B319" s="20">
        <v>20</v>
      </c>
      <c r="C319" s="23" t="s">
        <v>144</v>
      </c>
      <c r="D319" s="64">
        <v>80</v>
      </c>
      <c r="E319" s="17">
        <v>2.7</v>
      </c>
      <c r="F319" s="17">
        <v>5.0999999999999996</v>
      </c>
      <c r="G319" s="17">
        <v>2.6</v>
      </c>
      <c r="H319" s="17">
        <v>67</v>
      </c>
      <c r="I319" s="17">
        <v>6</v>
      </c>
    </row>
    <row r="320" spans="1:9" ht="12.95" customHeight="1" x14ac:dyDescent="0.25">
      <c r="A320" s="20" t="s">
        <v>18</v>
      </c>
      <c r="B320" s="20">
        <v>76</v>
      </c>
      <c r="C320" s="22" t="s">
        <v>129</v>
      </c>
      <c r="D320" s="5" t="s">
        <v>124</v>
      </c>
      <c r="E320" s="18">
        <v>3.2</v>
      </c>
      <c r="F320" s="18">
        <v>5.6</v>
      </c>
      <c r="G320" s="18">
        <v>12.1</v>
      </c>
      <c r="H320" s="18">
        <v>112</v>
      </c>
      <c r="I320" s="18">
        <v>11</v>
      </c>
    </row>
    <row r="321" spans="1:9" ht="12.95" customHeight="1" x14ac:dyDescent="0.25">
      <c r="A321" s="20" t="s">
        <v>18</v>
      </c>
      <c r="B321" s="20">
        <v>231</v>
      </c>
      <c r="C321" s="23" t="s">
        <v>166</v>
      </c>
      <c r="D321" s="7">
        <v>100</v>
      </c>
      <c r="E321" s="1">
        <v>10.9</v>
      </c>
      <c r="F321" s="1">
        <v>4.8</v>
      </c>
      <c r="G321" s="1">
        <v>4.0999999999999996</v>
      </c>
      <c r="H321" s="1">
        <v>103</v>
      </c>
      <c r="I321" s="1">
        <v>3</v>
      </c>
    </row>
    <row r="322" spans="1:9" ht="12.95" customHeight="1" x14ac:dyDescent="0.25">
      <c r="A322" s="20" t="s">
        <v>18</v>
      </c>
      <c r="B322" s="20">
        <v>333</v>
      </c>
      <c r="C322" s="23" t="s">
        <v>73</v>
      </c>
      <c r="D322" s="7">
        <v>150</v>
      </c>
      <c r="E322" s="1">
        <v>2.9</v>
      </c>
      <c r="F322" s="1">
        <v>4.7</v>
      </c>
      <c r="G322" s="1">
        <v>23.5</v>
      </c>
      <c r="H322" s="1">
        <v>148</v>
      </c>
      <c r="I322" s="1">
        <v>21</v>
      </c>
    </row>
    <row r="323" spans="1:9" ht="12.95" customHeight="1" x14ac:dyDescent="0.25">
      <c r="A323" s="20" t="s">
        <v>18</v>
      </c>
      <c r="B323" s="20">
        <v>401</v>
      </c>
      <c r="C323" s="23" t="s">
        <v>197</v>
      </c>
      <c r="D323" s="7">
        <v>200</v>
      </c>
      <c r="E323" s="1">
        <v>0.6</v>
      </c>
      <c r="F323" s="1">
        <v>0.2</v>
      </c>
      <c r="G323" s="1">
        <v>29.3</v>
      </c>
      <c r="H323" s="1">
        <v>124</v>
      </c>
      <c r="I323" s="1">
        <v>0</v>
      </c>
    </row>
    <row r="324" spans="1:9" ht="12.95" customHeight="1" x14ac:dyDescent="0.25">
      <c r="A324" s="20" t="s">
        <v>19</v>
      </c>
      <c r="B324" s="20" t="s">
        <v>19</v>
      </c>
      <c r="C324" s="23" t="s">
        <v>183</v>
      </c>
      <c r="D324" s="7">
        <v>35</v>
      </c>
      <c r="E324" s="18">
        <v>2.2999999999999998</v>
      </c>
      <c r="F324" s="18">
        <v>0.3</v>
      </c>
      <c r="G324" s="18">
        <v>14.8</v>
      </c>
      <c r="H324" s="18">
        <v>71.400000000000006</v>
      </c>
      <c r="I324" s="18">
        <v>0</v>
      </c>
    </row>
    <row r="325" spans="1:9" ht="12.95" customHeight="1" x14ac:dyDescent="0.25">
      <c r="A325" s="20" t="s">
        <v>19</v>
      </c>
      <c r="B325" s="20" t="s">
        <v>19</v>
      </c>
      <c r="C325" s="22" t="s">
        <v>153</v>
      </c>
      <c r="D325" s="7">
        <v>30</v>
      </c>
      <c r="E325" s="18">
        <v>2.4</v>
      </c>
      <c r="F325" s="18">
        <v>1</v>
      </c>
      <c r="G325" s="18">
        <v>18</v>
      </c>
      <c r="H325" s="18">
        <v>91.7</v>
      </c>
      <c r="I325" s="18">
        <v>0</v>
      </c>
    </row>
    <row r="326" spans="1:9" ht="12.95" customHeight="1" x14ac:dyDescent="0.25">
      <c r="A326" s="20"/>
      <c r="B326" s="20"/>
      <c r="C326" s="30" t="s">
        <v>185</v>
      </c>
      <c r="D326" s="26"/>
      <c r="E326" s="25">
        <v>25</v>
      </c>
      <c r="F326" s="25">
        <v>21.7</v>
      </c>
      <c r="G326" s="25">
        <f>SUM(G319:G325)</f>
        <v>104.39999999999999</v>
      </c>
      <c r="H326" s="25">
        <f>SUM(H319:H325)</f>
        <v>717.1</v>
      </c>
      <c r="I326" s="25">
        <v>41</v>
      </c>
    </row>
    <row r="327" spans="1:9" ht="12.95" customHeight="1" x14ac:dyDescent="0.25">
      <c r="A327" s="224" t="s">
        <v>8</v>
      </c>
      <c r="B327" s="224"/>
      <c r="C327" s="224"/>
      <c r="D327" s="224"/>
      <c r="E327" s="224"/>
      <c r="F327" s="224"/>
      <c r="G327" s="224"/>
      <c r="H327" s="224"/>
      <c r="I327" s="224"/>
    </row>
    <row r="328" spans="1:9" ht="12.95" customHeight="1" x14ac:dyDescent="0.25">
      <c r="A328" s="20" t="s">
        <v>18</v>
      </c>
      <c r="B328" s="20" t="s">
        <v>87</v>
      </c>
      <c r="C328" s="23" t="s">
        <v>88</v>
      </c>
      <c r="D328" s="7">
        <v>100</v>
      </c>
      <c r="E328" s="1">
        <v>5.5</v>
      </c>
      <c r="F328" s="1">
        <v>5.2</v>
      </c>
      <c r="G328" s="1">
        <v>43.8</v>
      </c>
      <c r="H328" s="1">
        <v>243</v>
      </c>
      <c r="I328" s="1">
        <v>3.3</v>
      </c>
    </row>
    <row r="329" spans="1:9" ht="12.95" customHeight="1" x14ac:dyDescent="0.25">
      <c r="A329" s="20" t="s">
        <v>18</v>
      </c>
      <c r="B329" s="20">
        <v>442</v>
      </c>
      <c r="C329" s="23" t="s">
        <v>61</v>
      </c>
      <c r="D329" s="7">
        <v>200</v>
      </c>
      <c r="E329" s="1">
        <v>0.5</v>
      </c>
      <c r="F329" s="1">
        <v>0.1</v>
      </c>
      <c r="G329" s="1">
        <v>9.9</v>
      </c>
      <c r="H329" s="1">
        <v>43</v>
      </c>
      <c r="I329" s="1">
        <v>2</v>
      </c>
    </row>
    <row r="330" spans="1:9" ht="12.95" customHeight="1" x14ac:dyDescent="0.25">
      <c r="A330" s="20"/>
      <c r="B330" s="20"/>
      <c r="C330" s="30" t="s">
        <v>185</v>
      </c>
      <c r="D330" s="26"/>
      <c r="E330" s="25">
        <v>6</v>
      </c>
      <c r="F330" s="25">
        <f>SUM(F328:F329)</f>
        <v>5.3</v>
      </c>
      <c r="G330" s="25">
        <f>SUM(G328:G329)</f>
        <v>53.699999999999996</v>
      </c>
      <c r="H330" s="25">
        <f>SUM(H328:H329)</f>
        <v>286</v>
      </c>
      <c r="I330" s="25">
        <v>5.2</v>
      </c>
    </row>
    <row r="331" spans="1:9" ht="12.95" customHeight="1" x14ac:dyDescent="0.25">
      <c r="A331" s="222" t="s">
        <v>9</v>
      </c>
      <c r="B331" s="223"/>
      <c r="C331" s="223"/>
      <c r="D331" s="223"/>
      <c r="E331" s="223"/>
      <c r="F331" s="223"/>
      <c r="G331" s="223"/>
      <c r="H331" s="223"/>
      <c r="I331" s="223"/>
    </row>
    <row r="332" spans="1:9" ht="12.95" customHeight="1" x14ac:dyDescent="0.25">
      <c r="A332" s="20" t="s">
        <v>18</v>
      </c>
      <c r="B332" s="20">
        <v>13</v>
      </c>
      <c r="C332" s="23" t="s">
        <v>75</v>
      </c>
      <c r="D332" s="77">
        <v>5</v>
      </c>
      <c r="E332" s="35">
        <v>0.05</v>
      </c>
      <c r="F332" s="35">
        <v>4.1500000000000004</v>
      </c>
      <c r="G332" s="35">
        <v>5.0000000000000001E-3</v>
      </c>
      <c r="H332" s="35">
        <v>38</v>
      </c>
      <c r="I332" s="35">
        <v>0</v>
      </c>
    </row>
    <row r="333" spans="1:9" ht="12.95" customHeight="1" x14ac:dyDescent="0.25">
      <c r="A333" s="15" t="s">
        <v>19</v>
      </c>
      <c r="B333" s="15" t="s">
        <v>19</v>
      </c>
      <c r="C333" s="23" t="s">
        <v>71</v>
      </c>
      <c r="D333" s="64">
        <v>60</v>
      </c>
      <c r="E333" s="17">
        <v>2.7</v>
      </c>
      <c r="F333" s="17">
        <v>1.36</v>
      </c>
      <c r="G333" s="17">
        <v>13.2</v>
      </c>
      <c r="H333" s="17">
        <v>76</v>
      </c>
      <c r="I333" s="17">
        <v>4.8</v>
      </c>
    </row>
    <row r="334" spans="1:9" ht="12.95" customHeight="1" x14ac:dyDescent="0.25">
      <c r="A334" s="15" t="s">
        <v>18</v>
      </c>
      <c r="B334" s="15" t="s">
        <v>91</v>
      </c>
      <c r="C334" s="23" t="s">
        <v>89</v>
      </c>
      <c r="D334" s="64" t="s">
        <v>90</v>
      </c>
      <c r="E334" s="17">
        <v>12.7</v>
      </c>
      <c r="F334" s="17">
        <v>14.3</v>
      </c>
      <c r="G334" s="17">
        <v>13.3</v>
      </c>
      <c r="H334" s="17">
        <v>234</v>
      </c>
      <c r="I334" s="17">
        <v>0</v>
      </c>
    </row>
    <row r="335" spans="1:9" ht="12.95" customHeight="1" x14ac:dyDescent="0.25">
      <c r="A335" s="20" t="s">
        <v>18</v>
      </c>
      <c r="B335" s="20">
        <v>325</v>
      </c>
      <c r="C335" s="23" t="s">
        <v>33</v>
      </c>
      <c r="D335" s="7">
        <v>150</v>
      </c>
      <c r="E335" s="1">
        <v>3.7</v>
      </c>
      <c r="F335" s="1">
        <v>6.3</v>
      </c>
      <c r="G335" s="1">
        <v>32.799999999999997</v>
      </c>
      <c r="H335" s="1">
        <v>203</v>
      </c>
      <c r="I335" s="1">
        <v>0</v>
      </c>
    </row>
    <row r="336" spans="1:9" ht="12.95" customHeight="1" x14ac:dyDescent="0.25">
      <c r="A336" s="20" t="s">
        <v>18</v>
      </c>
      <c r="B336" s="20">
        <v>430</v>
      </c>
      <c r="C336" s="23" t="s">
        <v>11</v>
      </c>
      <c r="D336" s="7">
        <v>200</v>
      </c>
      <c r="E336" s="1">
        <v>0.2</v>
      </c>
      <c r="F336" s="1">
        <v>0.1</v>
      </c>
      <c r="G336" s="1">
        <v>15</v>
      </c>
      <c r="H336" s="1">
        <v>60</v>
      </c>
      <c r="I336" s="1">
        <v>0</v>
      </c>
    </row>
    <row r="337" spans="1:9" ht="12.95" customHeight="1" x14ac:dyDescent="0.25">
      <c r="A337" s="20" t="s">
        <v>19</v>
      </c>
      <c r="B337" s="20" t="s">
        <v>19</v>
      </c>
      <c r="C337" s="23" t="s">
        <v>184</v>
      </c>
      <c r="D337" s="7">
        <v>20</v>
      </c>
      <c r="E337" s="18">
        <v>2.2999999999999998</v>
      </c>
      <c r="F337" s="18">
        <v>0.3</v>
      </c>
      <c r="G337" s="18">
        <v>8.5</v>
      </c>
      <c r="H337" s="18">
        <v>40.200000000000003</v>
      </c>
      <c r="I337" s="18">
        <v>0</v>
      </c>
    </row>
    <row r="338" spans="1:9" ht="12.95" customHeight="1" x14ac:dyDescent="0.25">
      <c r="A338" s="20" t="s">
        <v>19</v>
      </c>
      <c r="B338" s="20" t="s">
        <v>19</v>
      </c>
      <c r="C338" s="23" t="s">
        <v>153</v>
      </c>
      <c r="D338" s="7">
        <v>20</v>
      </c>
      <c r="E338" s="18">
        <v>2.4</v>
      </c>
      <c r="F338" s="18">
        <v>1</v>
      </c>
      <c r="G338" s="18">
        <v>12</v>
      </c>
      <c r="H338" s="18">
        <v>40.6</v>
      </c>
      <c r="I338" s="18">
        <v>0</v>
      </c>
    </row>
    <row r="339" spans="1:9" ht="12.95" customHeight="1" x14ac:dyDescent="0.25">
      <c r="A339" s="20"/>
      <c r="B339" s="20"/>
      <c r="C339" s="30" t="s">
        <v>185</v>
      </c>
      <c r="D339" s="26"/>
      <c r="E339" s="25">
        <f>SUM(E332:E338)</f>
        <v>24.049999999999997</v>
      </c>
      <c r="F339" s="25">
        <f>SUM(F332:F338)</f>
        <v>27.510000000000005</v>
      </c>
      <c r="G339" s="87">
        <f>SUM(G332:G338)</f>
        <v>94.805000000000007</v>
      </c>
      <c r="H339" s="25">
        <f>SUM(H332:H338)</f>
        <v>691.80000000000007</v>
      </c>
      <c r="I339" s="25">
        <v>5</v>
      </c>
    </row>
    <row r="340" spans="1:9" ht="12.95" customHeight="1" x14ac:dyDescent="0.25">
      <c r="A340" s="224" t="s">
        <v>12</v>
      </c>
      <c r="B340" s="224"/>
      <c r="C340" s="224"/>
      <c r="D340" s="224"/>
      <c r="E340" s="224"/>
      <c r="F340" s="224"/>
      <c r="G340" s="224"/>
      <c r="H340" s="224"/>
      <c r="I340" s="224"/>
    </row>
    <row r="341" spans="1:9" ht="12.95" customHeight="1" x14ac:dyDescent="0.25">
      <c r="A341" s="20" t="s">
        <v>18</v>
      </c>
      <c r="B341" s="20">
        <v>435</v>
      </c>
      <c r="C341" s="23" t="s">
        <v>30</v>
      </c>
      <c r="D341" s="5">
        <v>200</v>
      </c>
      <c r="E341" s="1">
        <v>6</v>
      </c>
      <c r="F341" s="1">
        <v>2</v>
      </c>
      <c r="G341" s="1">
        <v>8.4</v>
      </c>
      <c r="H341" s="1">
        <v>80</v>
      </c>
      <c r="I341" s="1">
        <v>1</v>
      </c>
    </row>
    <row r="342" spans="1:9" ht="12.95" customHeight="1" x14ac:dyDescent="0.25">
      <c r="A342" s="20"/>
      <c r="B342" s="20"/>
      <c r="C342" s="33" t="s">
        <v>20</v>
      </c>
      <c r="D342" s="26"/>
      <c r="E342" s="25">
        <v>89</v>
      </c>
      <c r="F342" s="25">
        <v>94</v>
      </c>
      <c r="G342" s="25">
        <v>426</v>
      </c>
      <c r="H342" s="25">
        <v>2015</v>
      </c>
      <c r="I342" s="25"/>
    </row>
    <row r="344" spans="1:9" ht="27.75" customHeight="1" x14ac:dyDescent="0.25">
      <c r="A344" s="212" t="s">
        <v>252</v>
      </c>
      <c r="B344" s="212"/>
      <c r="C344" s="212"/>
      <c r="D344" s="212"/>
      <c r="E344" s="212"/>
      <c r="F344" s="212"/>
      <c r="G344" s="212"/>
      <c r="H344" s="212"/>
      <c r="I344" s="212"/>
    </row>
    <row r="345" spans="1:9" x14ac:dyDescent="0.25">
      <c r="A345" s="250" t="s">
        <v>181</v>
      </c>
      <c r="B345" s="250" t="s">
        <v>13</v>
      </c>
      <c r="C345" s="263" t="s">
        <v>192</v>
      </c>
      <c r="D345" s="252" t="s">
        <v>2</v>
      </c>
      <c r="E345" s="256" t="s">
        <v>3</v>
      </c>
      <c r="F345" s="256"/>
      <c r="G345" s="256"/>
      <c r="H345" s="256" t="s">
        <v>4</v>
      </c>
      <c r="I345" s="259" t="s">
        <v>182</v>
      </c>
    </row>
    <row r="346" spans="1:9" x14ac:dyDescent="0.25">
      <c r="A346" s="251"/>
      <c r="B346" s="251"/>
      <c r="C346" s="264"/>
      <c r="D346" s="257"/>
      <c r="E346" s="38" t="s">
        <v>14</v>
      </c>
      <c r="F346" s="38" t="s">
        <v>15</v>
      </c>
      <c r="G346" s="38" t="s">
        <v>16</v>
      </c>
      <c r="H346" s="256"/>
      <c r="I346" s="260"/>
    </row>
    <row r="347" spans="1:9" ht="12.95" customHeight="1" x14ac:dyDescent="0.25">
      <c r="A347" s="224" t="s">
        <v>5</v>
      </c>
      <c r="B347" s="224"/>
      <c r="C347" s="224"/>
      <c r="D347" s="224"/>
      <c r="E347" s="224"/>
      <c r="F347" s="224"/>
      <c r="G347" s="224"/>
      <c r="H347" s="224"/>
      <c r="I347" s="224"/>
    </row>
    <row r="348" spans="1:9" ht="12.95" customHeight="1" x14ac:dyDescent="0.25">
      <c r="A348" s="20" t="s">
        <v>18</v>
      </c>
      <c r="B348" s="20">
        <v>13</v>
      </c>
      <c r="C348" s="69" t="s">
        <v>75</v>
      </c>
      <c r="D348" s="77">
        <v>5</v>
      </c>
      <c r="E348" s="35">
        <v>0.05</v>
      </c>
      <c r="F348" s="35">
        <v>4.1500000000000004</v>
      </c>
      <c r="G348" s="35">
        <v>5.0000000000000001E-3</v>
      </c>
      <c r="H348" s="35">
        <v>38</v>
      </c>
      <c r="I348" s="35">
        <v>0</v>
      </c>
    </row>
    <row r="349" spans="1:9" ht="12.95" customHeight="1" x14ac:dyDescent="0.25">
      <c r="A349" s="20" t="s">
        <v>18</v>
      </c>
      <c r="B349" s="20">
        <v>14</v>
      </c>
      <c r="C349" s="69" t="s">
        <v>60</v>
      </c>
      <c r="D349" s="7">
        <v>22</v>
      </c>
      <c r="E349" s="1">
        <v>4.5999999999999996</v>
      </c>
      <c r="F349" s="1">
        <v>5.9</v>
      </c>
      <c r="G349" s="1">
        <v>0</v>
      </c>
      <c r="H349" s="1">
        <v>80</v>
      </c>
      <c r="I349" s="1">
        <v>0</v>
      </c>
    </row>
    <row r="350" spans="1:9" ht="12.95" customHeight="1" x14ac:dyDescent="0.25">
      <c r="A350" s="20" t="s">
        <v>18</v>
      </c>
      <c r="B350" s="20">
        <v>112</v>
      </c>
      <c r="C350" s="23" t="s">
        <v>217</v>
      </c>
      <c r="D350" s="7">
        <v>300</v>
      </c>
      <c r="E350" s="1">
        <v>6.8</v>
      </c>
      <c r="F350" s="1">
        <v>5.9</v>
      </c>
      <c r="G350" s="1">
        <v>26</v>
      </c>
      <c r="H350" s="1">
        <v>186</v>
      </c>
      <c r="I350" s="1">
        <v>1</v>
      </c>
    </row>
    <row r="351" spans="1:9" ht="12.95" customHeight="1" x14ac:dyDescent="0.25">
      <c r="A351" s="20" t="s">
        <v>18</v>
      </c>
      <c r="B351" s="20">
        <v>433</v>
      </c>
      <c r="C351" s="69" t="s">
        <v>21</v>
      </c>
      <c r="D351" s="75">
        <v>180</v>
      </c>
      <c r="E351" s="18">
        <v>2.61</v>
      </c>
      <c r="F351" s="18">
        <v>2.25</v>
      </c>
      <c r="G351" s="18">
        <v>22.32</v>
      </c>
      <c r="H351" s="18">
        <v>120</v>
      </c>
      <c r="I351" s="18">
        <v>1</v>
      </c>
    </row>
    <row r="352" spans="1:9" ht="12.95" customHeight="1" x14ac:dyDescent="0.25">
      <c r="A352" s="20" t="s">
        <v>19</v>
      </c>
      <c r="B352" s="20" t="s">
        <v>19</v>
      </c>
      <c r="C352" s="69" t="s">
        <v>153</v>
      </c>
      <c r="D352" s="7">
        <v>30</v>
      </c>
      <c r="E352" s="18">
        <v>2.4</v>
      </c>
      <c r="F352" s="18">
        <v>1</v>
      </c>
      <c r="G352" s="18">
        <v>18</v>
      </c>
      <c r="H352" s="18">
        <v>91.7</v>
      </c>
      <c r="I352" s="18">
        <v>0</v>
      </c>
    </row>
    <row r="353" spans="1:9" ht="12.95" customHeight="1" x14ac:dyDescent="0.25">
      <c r="A353" s="20"/>
      <c r="B353" s="20"/>
      <c r="C353" s="30" t="s">
        <v>185</v>
      </c>
      <c r="D353" s="28"/>
      <c r="E353" s="25">
        <f>SUM(E348:E352)</f>
        <v>16.459999999999997</v>
      </c>
      <c r="F353" s="25">
        <f>SUM(F348:F352)</f>
        <v>19.200000000000003</v>
      </c>
      <c r="G353" s="25">
        <f>SUM(G348:G352)</f>
        <v>66.325000000000003</v>
      </c>
      <c r="H353" s="25">
        <f>SUM(H348:H352)</f>
        <v>515.70000000000005</v>
      </c>
      <c r="I353" s="25">
        <v>2.4</v>
      </c>
    </row>
    <row r="354" spans="1:9" ht="12.95" customHeight="1" x14ac:dyDescent="0.25">
      <c r="A354" s="284" t="s">
        <v>234</v>
      </c>
      <c r="B354" s="285"/>
      <c r="C354" s="285"/>
      <c r="D354" s="285"/>
      <c r="E354" s="285"/>
      <c r="F354" s="285"/>
      <c r="G354" s="285"/>
      <c r="H354" s="285"/>
      <c r="I354" s="286"/>
    </row>
    <row r="355" spans="1:9" ht="12.95" customHeight="1" x14ac:dyDescent="0.25">
      <c r="A355" s="66" t="s">
        <v>19</v>
      </c>
      <c r="B355" s="66" t="s">
        <v>19</v>
      </c>
      <c r="C355" s="18" t="s">
        <v>245</v>
      </c>
      <c r="D355" s="74">
        <v>200</v>
      </c>
      <c r="E355" s="52">
        <v>6</v>
      </c>
      <c r="F355" s="52">
        <v>6.4</v>
      </c>
      <c r="G355" s="52">
        <v>9.4</v>
      </c>
      <c r="H355" s="52">
        <v>120</v>
      </c>
      <c r="I355" s="51"/>
    </row>
    <row r="356" spans="1:9" ht="12.95" customHeight="1" x14ac:dyDescent="0.25">
      <c r="A356" s="224" t="s">
        <v>6</v>
      </c>
      <c r="B356" s="224"/>
      <c r="C356" s="224"/>
      <c r="D356" s="224"/>
      <c r="E356" s="224"/>
      <c r="F356" s="224"/>
      <c r="G356" s="224"/>
      <c r="H356" s="224"/>
      <c r="I356" s="224"/>
    </row>
    <row r="357" spans="1:9" ht="12.95" customHeight="1" x14ac:dyDescent="0.25">
      <c r="A357" s="20" t="s">
        <v>19</v>
      </c>
      <c r="B357" s="20" t="s">
        <v>19</v>
      </c>
      <c r="C357" s="22" t="s">
        <v>92</v>
      </c>
      <c r="D357" s="5">
        <v>80</v>
      </c>
      <c r="E357" s="1">
        <v>1.4</v>
      </c>
      <c r="F357" s="1">
        <v>0.08</v>
      </c>
      <c r="G357" s="1">
        <v>7.8</v>
      </c>
      <c r="H357" s="1">
        <v>38</v>
      </c>
      <c r="I357" s="1">
        <v>7</v>
      </c>
    </row>
    <row r="358" spans="1:9" ht="12.95" customHeight="1" x14ac:dyDescent="0.25">
      <c r="A358" s="20" t="s">
        <v>18</v>
      </c>
      <c r="B358" s="20" t="s">
        <v>121</v>
      </c>
      <c r="C358" s="22" t="s">
        <v>167</v>
      </c>
      <c r="D358" s="5" t="s">
        <v>116</v>
      </c>
      <c r="E358" s="1">
        <v>5</v>
      </c>
      <c r="F358" s="1">
        <v>7.1</v>
      </c>
      <c r="G358" s="1">
        <v>17.2</v>
      </c>
      <c r="H358" s="1">
        <v>153.30000000000001</v>
      </c>
      <c r="I358" s="1">
        <v>8</v>
      </c>
    </row>
    <row r="359" spans="1:9" ht="12.95" customHeight="1" x14ac:dyDescent="0.25">
      <c r="A359" s="20" t="s">
        <v>18</v>
      </c>
      <c r="B359" s="20">
        <v>306</v>
      </c>
      <c r="C359" s="22" t="s">
        <v>52</v>
      </c>
      <c r="D359" s="5">
        <v>250</v>
      </c>
      <c r="E359" s="1">
        <v>25.2</v>
      </c>
      <c r="F359" s="1">
        <v>27.7</v>
      </c>
      <c r="G359" s="1">
        <v>15.5</v>
      </c>
      <c r="H359" s="1">
        <v>420</v>
      </c>
      <c r="I359" s="1">
        <v>37</v>
      </c>
    </row>
    <row r="360" spans="1:9" ht="12.95" customHeight="1" x14ac:dyDescent="0.25">
      <c r="A360" s="20" t="s">
        <v>18</v>
      </c>
      <c r="B360" s="20">
        <v>371</v>
      </c>
      <c r="C360" s="22" t="s">
        <v>53</v>
      </c>
      <c r="D360" s="5">
        <v>50</v>
      </c>
      <c r="E360" s="1">
        <v>0.7</v>
      </c>
      <c r="F360" s="1">
        <v>2</v>
      </c>
      <c r="G360" s="1">
        <v>3.2</v>
      </c>
      <c r="H360" s="1">
        <v>34</v>
      </c>
      <c r="I360" s="1">
        <v>0</v>
      </c>
    </row>
    <row r="361" spans="1:9" ht="12.95" customHeight="1" x14ac:dyDescent="0.25">
      <c r="A361" s="20" t="s">
        <v>18</v>
      </c>
      <c r="B361" s="20">
        <v>402</v>
      </c>
      <c r="C361" s="23" t="s">
        <v>195</v>
      </c>
      <c r="D361" s="5">
        <v>200</v>
      </c>
      <c r="E361" s="5">
        <v>0.6</v>
      </c>
      <c r="F361" s="5">
        <v>0.2</v>
      </c>
      <c r="G361" s="5">
        <v>29.3</v>
      </c>
      <c r="H361" s="5">
        <v>124</v>
      </c>
      <c r="I361" s="5">
        <v>2</v>
      </c>
    </row>
    <row r="362" spans="1:9" ht="12.95" customHeight="1" x14ac:dyDescent="0.25">
      <c r="A362" s="20" t="s">
        <v>19</v>
      </c>
      <c r="B362" s="20" t="s">
        <v>19</v>
      </c>
      <c r="C362" s="23" t="s">
        <v>183</v>
      </c>
      <c r="D362" s="18">
        <v>35</v>
      </c>
      <c r="E362" s="18">
        <v>2.2999999999999998</v>
      </c>
      <c r="F362" s="18">
        <v>0.3</v>
      </c>
      <c r="G362" s="18">
        <v>14.8</v>
      </c>
      <c r="H362" s="18">
        <v>71.400000000000006</v>
      </c>
      <c r="I362" s="18">
        <v>0</v>
      </c>
    </row>
    <row r="363" spans="1:9" ht="12.95" customHeight="1" x14ac:dyDescent="0.25">
      <c r="A363" s="20" t="s">
        <v>19</v>
      </c>
      <c r="B363" s="20" t="s">
        <v>19</v>
      </c>
      <c r="C363" s="22" t="s">
        <v>153</v>
      </c>
      <c r="D363" s="18">
        <v>30</v>
      </c>
      <c r="E363" s="18">
        <v>2.4</v>
      </c>
      <c r="F363" s="18">
        <v>1</v>
      </c>
      <c r="G363" s="18">
        <v>18</v>
      </c>
      <c r="H363" s="18">
        <v>91.7</v>
      </c>
      <c r="I363" s="18">
        <v>0</v>
      </c>
    </row>
    <row r="364" spans="1:9" ht="12.95" customHeight="1" x14ac:dyDescent="0.25">
      <c r="A364" s="20"/>
      <c r="B364" s="20"/>
      <c r="C364" s="30" t="s">
        <v>185</v>
      </c>
      <c r="D364" s="26"/>
      <c r="E364" s="25">
        <f>SUM(E357:E363)</f>
        <v>37.6</v>
      </c>
      <c r="F364" s="25">
        <f>SUM(F357:F363)</f>
        <v>38.379999999999995</v>
      </c>
      <c r="G364" s="25">
        <f>SUM(G357:G363)</f>
        <v>105.8</v>
      </c>
      <c r="H364" s="25">
        <f>SUM(H357:H363)</f>
        <v>932.4</v>
      </c>
      <c r="I364" s="25">
        <f>SUM(I357:I363)</f>
        <v>54</v>
      </c>
    </row>
    <row r="365" spans="1:9" ht="12.95" customHeight="1" x14ac:dyDescent="0.25">
      <c r="A365" s="224" t="s">
        <v>8</v>
      </c>
      <c r="B365" s="224"/>
      <c r="C365" s="224"/>
      <c r="D365" s="224"/>
      <c r="E365" s="224"/>
      <c r="F365" s="224"/>
      <c r="G365" s="224"/>
      <c r="H365" s="224"/>
      <c r="I365" s="224"/>
    </row>
    <row r="366" spans="1:9" ht="12.95" customHeight="1" x14ac:dyDescent="0.25">
      <c r="A366" s="20" t="s">
        <v>18</v>
      </c>
      <c r="B366" s="20">
        <v>219</v>
      </c>
      <c r="C366" s="23" t="s">
        <v>168</v>
      </c>
      <c r="D366" s="5" t="s">
        <v>249</v>
      </c>
      <c r="E366" s="1">
        <v>24</v>
      </c>
      <c r="F366" s="1">
        <v>11.6</v>
      </c>
      <c r="G366" s="1">
        <v>39</v>
      </c>
      <c r="H366" s="1">
        <v>251</v>
      </c>
      <c r="I366" s="1">
        <v>1.3</v>
      </c>
    </row>
    <row r="367" spans="1:9" ht="12.95" customHeight="1" x14ac:dyDescent="0.25">
      <c r="A367" s="20" t="s">
        <v>18</v>
      </c>
      <c r="B367" s="20">
        <v>442</v>
      </c>
      <c r="C367" s="69" t="s">
        <v>61</v>
      </c>
      <c r="D367" s="5">
        <v>200</v>
      </c>
      <c r="E367" s="1">
        <v>0.5</v>
      </c>
      <c r="F367" s="1">
        <v>0.1</v>
      </c>
      <c r="G367" s="1">
        <v>9.9</v>
      </c>
      <c r="H367" s="1">
        <v>43</v>
      </c>
      <c r="I367" s="1">
        <v>2</v>
      </c>
    </row>
    <row r="368" spans="1:9" ht="12.95" customHeight="1" x14ac:dyDescent="0.25">
      <c r="A368" s="20" t="s">
        <v>19</v>
      </c>
      <c r="B368" s="20" t="s">
        <v>19</v>
      </c>
      <c r="C368" s="69" t="s">
        <v>93</v>
      </c>
      <c r="D368" s="5">
        <v>270</v>
      </c>
      <c r="E368" s="1">
        <v>2.7</v>
      </c>
      <c r="F368" s="1">
        <v>1.1000000000000001</v>
      </c>
      <c r="G368" s="1">
        <v>39.6</v>
      </c>
      <c r="H368" s="1">
        <v>100</v>
      </c>
      <c r="I368" s="1">
        <v>21</v>
      </c>
    </row>
    <row r="369" spans="1:9" ht="12.95" customHeight="1" x14ac:dyDescent="0.25">
      <c r="A369" s="20"/>
      <c r="B369" s="20"/>
      <c r="C369" s="30" t="s">
        <v>185</v>
      </c>
      <c r="D369" s="26"/>
      <c r="E369" s="25">
        <v>27.2</v>
      </c>
      <c r="F369" s="25">
        <v>12.8</v>
      </c>
      <c r="G369" s="25">
        <v>108.5</v>
      </c>
      <c r="H369" s="25">
        <f>SUM(H366:H368)</f>
        <v>394</v>
      </c>
      <c r="I369" s="25">
        <v>24.3</v>
      </c>
    </row>
    <row r="370" spans="1:9" ht="12.95" customHeight="1" x14ac:dyDescent="0.25">
      <c r="A370" s="222" t="s">
        <v>9</v>
      </c>
      <c r="B370" s="223"/>
      <c r="C370" s="223"/>
      <c r="D370" s="223"/>
      <c r="E370" s="223"/>
      <c r="F370" s="223"/>
      <c r="G370" s="223"/>
      <c r="H370" s="223"/>
      <c r="I370" s="223"/>
    </row>
    <row r="371" spans="1:9" ht="12.95" customHeight="1" x14ac:dyDescent="0.25">
      <c r="A371" s="20" t="s">
        <v>18</v>
      </c>
      <c r="B371" s="20">
        <v>13</v>
      </c>
      <c r="C371" s="23" t="s">
        <v>75</v>
      </c>
      <c r="D371" s="35">
        <v>5</v>
      </c>
      <c r="E371" s="35">
        <v>0.05</v>
      </c>
      <c r="F371" s="35">
        <v>4.1500000000000004</v>
      </c>
      <c r="G371" s="35">
        <v>5.0000000000000001E-3</v>
      </c>
      <c r="H371" s="35">
        <v>38</v>
      </c>
      <c r="I371" s="35">
        <v>0</v>
      </c>
    </row>
    <row r="372" spans="1:9" ht="12.95" customHeight="1" x14ac:dyDescent="0.25">
      <c r="A372" s="20" t="s">
        <v>18</v>
      </c>
      <c r="B372" s="20">
        <v>213</v>
      </c>
      <c r="C372" s="23" t="s">
        <v>28</v>
      </c>
      <c r="D372" s="5">
        <v>40</v>
      </c>
      <c r="E372" s="1">
        <v>5.0999999999999996</v>
      </c>
      <c r="F372" s="1">
        <v>4.5999999999999996</v>
      </c>
      <c r="G372" s="1">
        <v>0.3</v>
      </c>
      <c r="H372" s="1">
        <v>63</v>
      </c>
      <c r="I372" s="1">
        <v>0</v>
      </c>
    </row>
    <row r="373" spans="1:9" ht="12.95" customHeight="1" x14ac:dyDescent="0.25">
      <c r="A373" s="20" t="s">
        <v>18</v>
      </c>
      <c r="B373" s="20">
        <v>30</v>
      </c>
      <c r="C373" s="23" t="s">
        <v>169</v>
      </c>
      <c r="D373" s="5">
        <v>200</v>
      </c>
      <c r="E373" s="1">
        <v>9</v>
      </c>
      <c r="F373" s="1">
        <v>25.5</v>
      </c>
      <c r="G373" s="1">
        <v>19.5</v>
      </c>
      <c r="H373" s="1">
        <v>270</v>
      </c>
      <c r="I373" s="1">
        <v>20</v>
      </c>
    </row>
    <row r="374" spans="1:9" ht="12.95" customHeight="1" x14ac:dyDescent="0.25">
      <c r="A374" s="20" t="s">
        <v>18</v>
      </c>
      <c r="B374" s="20">
        <v>242</v>
      </c>
      <c r="C374" s="23" t="s">
        <v>23</v>
      </c>
      <c r="D374" s="5">
        <v>80</v>
      </c>
      <c r="E374" s="1">
        <v>11.4</v>
      </c>
      <c r="F374" s="1">
        <v>8.6</v>
      </c>
      <c r="G374" s="1">
        <v>5.8</v>
      </c>
      <c r="H374" s="1">
        <v>145.6</v>
      </c>
      <c r="I374" s="1">
        <v>2</v>
      </c>
    </row>
    <row r="375" spans="1:9" ht="12.95" customHeight="1" x14ac:dyDescent="0.25">
      <c r="A375" s="20" t="s">
        <v>18</v>
      </c>
      <c r="B375" s="20">
        <v>431</v>
      </c>
      <c r="C375" s="23" t="s">
        <v>42</v>
      </c>
      <c r="D375" s="5" t="s">
        <v>120</v>
      </c>
      <c r="E375" s="1">
        <v>0.3</v>
      </c>
      <c r="F375" s="1">
        <v>0.1</v>
      </c>
      <c r="G375" s="1">
        <v>15</v>
      </c>
      <c r="H375" s="1">
        <v>62</v>
      </c>
      <c r="I375" s="1">
        <v>3</v>
      </c>
    </row>
    <row r="376" spans="1:9" ht="12.95" customHeight="1" x14ac:dyDescent="0.25">
      <c r="A376" s="20" t="s">
        <v>19</v>
      </c>
      <c r="B376" s="20" t="s">
        <v>19</v>
      </c>
      <c r="C376" s="23" t="s">
        <v>184</v>
      </c>
      <c r="D376" s="5">
        <v>20</v>
      </c>
      <c r="E376" s="18">
        <v>2.2999999999999998</v>
      </c>
      <c r="F376" s="18">
        <v>0.3</v>
      </c>
      <c r="G376" s="18">
        <v>8.5</v>
      </c>
      <c r="H376" s="18">
        <v>40.200000000000003</v>
      </c>
      <c r="I376" s="18">
        <v>0</v>
      </c>
    </row>
    <row r="377" spans="1:9" ht="12.95" customHeight="1" x14ac:dyDescent="0.25">
      <c r="A377" s="20" t="s">
        <v>19</v>
      </c>
      <c r="B377" s="20" t="s">
        <v>19</v>
      </c>
      <c r="C377" s="23" t="s">
        <v>153</v>
      </c>
      <c r="D377" s="5">
        <v>20</v>
      </c>
      <c r="E377" s="18">
        <v>2.4</v>
      </c>
      <c r="F377" s="18">
        <v>1</v>
      </c>
      <c r="G377" s="18">
        <v>12</v>
      </c>
      <c r="H377" s="18">
        <v>40.6</v>
      </c>
      <c r="I377" s="18">
        <v>0</v>
      </c>
    </row>
    <row r="378" spans="1:9" ht="12.95" customHeight="1" x14ac:dyDescent="0.25">
      <c r="A378" s="20"/>
      <c r="B378" s="20"/>
      <c r="C378" s="30" t="s">
        <v>185</v>
      </c>
      <c r="D378" s="26"/>
      <c r="E378" s="25">
        <v>32</v>
      </c>
      <c r="F378" s="25">
        <v>49</v>
      </c>
      <c r="G378" s="25">
        <v>88.6</v>
      </c>
      <c r="H378" s="25">
        <f>SUM(H371:H377)</f>
        <v>659.40000000000009</v>
      </c>
      <c r="I378" s="25">
        <v>27</v>
      </c>
    </row>
    <row r="379" spans="1:9" ht="12.95" customHeight="1" x14ac:dyDescent="0.25">
      <c r="A379" s="224" t="s">
        <v>12</v>
      </c>
      <c r="B379" s="224"/>
      <c r="C379" s="224"/>
      <c r="D379" s="224"/>
      <c r="E379" s="224"/>
      <c r="F379" s="224"/>
      <c r="G379" s="224"/>
      <c r="H379" s="224"/>
      <c r="I379" s="224"/>
    </row>
    <row r="380" spans="1:9" ht="12.95" customHeight="1" x14ac:dyDescent="0.25">
      <c r="A380" s="20" t="s">
        <v>18</v>
      </c>
      <c r="B380" s="20">
        <v>435</v>
      </c>
      <c r="C380" s="18" t="s">
        <v>0</v>
      </c>
      <c r="D380" s="5">
        <v>200</v>
      </c>
      <c r="E380" s="1">
        <v>6</v>
      </c>
      <c r="F380" s="1">
        <v>0.2</v>
      </c>
      <c r="G380" s="1">
        <v>8</v>
      </c>
      <c r="H380" s="1">
        <v>62</v>
      </c>
      <c r="I380" s="1">
        <v>2</v>
      </c>
    </row>
    <row r="381" spans="1:9" ht="12.95" customHeight="1" x14ac:dyDescent="0.25">
      <c r="A381" s="20"/>
      <c r="B381" s="20"/>
      <c r="C381" s="29" t="s">
        <v>20</v>
      </c>
      <c r="D381" s="26"/>
      <c r="E381" s="25">
        <v>125.2</v>
      </c>
      <c r="F381" s="25">
        <v>128.6</v>
      </c>
      <c r="G381" s="25">
        <v>426.3</v>
      </c>
      <c r="H381" s="25">
        <v>2001</v>
      </c>
      <c r="I381" s="25"/>
    </row>
    <row r="382" spans="1:9" ht="12.95" customHeight="1" x14ac:dyDescent="0.25">
      <c r="A382" s="1"/>
      <c r="B382" s="7"/>
      <c r="C382" s="18" t="s">
        <v>141</v>
      </c>
      <c r="D382" s="5"/>
      <c r="E382" s="1">
        <v>1.1000000000000001</v>
      </c>
      <c r="F382" s="1">
        <v>1.1000000000000001</v>
      </c>
      <c r="G382" s="1">
        <v>4</v>
      </c>
      <c r="H382" s="1"/>
      <c r="I382" s="1"/>
    </row>
    <row r="384" spans="1:9" ht="36.75" customHeight="1" x14ac:dyDescent="0.25">
      <c r="A384" s="212" t="s">
        <v>254</v>
      </c>
      <c r="B384" s="212"/>
      <c r="C384" s="212"/>
      <c r="D384" s="212"/>
      <c r="E384" s="212"/>
      <c r="F384" s="212"/>
      <c r="G384" s="212"/>
      <c r="H384" s="212"/>
      <c r="I384" s="212"/>
    </row>
    <row r="385" spans="1:9" x14ac:dyDescent="0.25">
      <c r="A385" s="320" t="s">
        <v>181</v>
      </c>
      <c r="B385" s="321" t="s">
        <v>13</v>
      </c>
      <c r="C385" s="263" t="s">
        <v>192</v>
      </c>
      <c r="D385" s="259" t="s">
        <v>2</v>
      </c>
      <c r="E385" s="258" t="s">
        <v>3</v>
      </c>
      <c r="F385" s="258"/>
      <c r="G385" s="258"/>
      <c r="H385" s="258" t="s">
        <v>4</v>
      </c>
      <c r="I385" s="259" t="s">
        <v>182</v>
      </c>
    </row>
    <row r="386" spans="1:9" x14ac:dyDescent="0.25">
      <c r="A386" s="274"/>
      <c r="B386" s="321"/>
      <c r="C386" s="264"/>
      <c r="D386" s="265"/>
      <c r="E386" s="64" t="s">
        <v>14</v>
      </c>
      <c r="F386" s="64" t="s">
        <v>15</v>
      </c>
      <c r="G386" s="64" t="s">
        <v>16</v>
      </c>
      <c r="H386" s="258"/>
      <c r="I386" s="260"/>
    </row>
    <row r="387" spans="1:9" ht="12.95" customHeight="1" x14ac:dyDescent="0.25">
      <c r="A387" s="224" t="s">
        <v>5</v>
      </c>
      <c r="B387" s="224"/>
      <c r="C387" s="224"/>
      <c r="D387" s="224"/>
      <c r="E387" s="224"/>
      <c r="F387" s="224"/>
      <c r="G387" s="224"/>
      <c r="H387" s="224"/>
      <c r="I387" s="224"/>
    </row>
    <row r="388" spans="1:9" ht="12.95" customHeight="1" x14ac:dyDescent="0.25">
      <c r="A388" s="20" t="s">
        <v>18</v>
      </c>
      <c r="B388" s="20">
        <v>13</v>
      </c>
      <c r="C388" s="23" t="s">
        <v>75</v>
      </c>
      <c r="D388" s="35">
        <v>5</v>
      </c>
      <c r="E388" s="35">
        <v>0.05</v>
      </c>
      <c r="F388" s="35">
        <v>4.1500000000000004</v>
      </c>
      <c r="G388" s="35">
        <v>5.0000000000000001E-3</v>
      </c>
      <c r="H388" s="35">
        <v>38</v>
      </c>
      <c r="I388" s="35">
        <v>0</v>
      </c>
    </row>
    <row r="389" spans="1:9" ht="12.95" customHeight="1" x14ac:dyDescent="0.25">
      <c r="A389" s="20" t="s">
        <v>18</v>
      </c>
      <c r="B389" s="20">
        <v>112</v>
      </c>
      <c r="C389" s="23" t="s">
        <v>217</v>
      </c>
      <c r="D389" s="5">
        <v>250</v>
      </c>
      <c r="E389" s="18">
        <v>5.7</v>
      </c>
      <c r="F389" s="18">
        <v>4.9000000000000004</v>
      </c>
      <c r="G389" s="18">
        <v>21.7</v>
      </c>
      <c r="H389" s="18">
        <v>155</v>
      </c>
      <c r="I389" s="18">
        <v>1</v>
      </c>
    </row>
    <row r="390" spans="1:9" ht="12.95" customHeight="1" x14ac:dyDescent="0.25">
      <c r="A390" s="20" t="s">
        <v>18</v>
      </c>
      <c r="B390" s="20">
        <v>432</v>
      </c>
      <c r="C390" s="23" t="s">
        <v>39</v>
      </c>
      <c r="D390" s="5">
        <v>180</v>
      </c>
      <c r="E390" s="18">
        <v>2.7</v>
      </c>
      <c r="F390" s="18">
        <v>2.2000000000000002</v>
      </c>
      <c r="G390" s="18">
        <v>13.6</v>
      </c>
      <c r="H390" s="18">
        <v>85.5</v>
      </c>
      <c r="I390" s="18">
        <v>1</v>
      </c>
    </row>
    <row r="391" spans="1:9" ht="12.95" customHeight="1" x14ac:dyDescent="0.25">
      <c r="A391" s="20" t="s">
        <v>19</v>
      </c>
      <c r="B391" s="20" t="s">
        <v>19</v>
      </c>
      <c r="C391" s="23" t="s">
        <v>153</v>
      </c>
      <c r="D391" s="5">
        <v>30</v>
      </c>
      <c r="E391" s="18">
        <v>2.4</v>
      </c>
      <c r="F391" s="18">
        <v>1</v>
      </c>
      <c r="G391" s="18">
        <v>18</v>
      </c>
      <c r="H391" s="18">
        <v>91.7</v>
      </c>
      <c r="I391" s="18">
        <v>0</v>
      </c>
    </row>
    <row r="392" spans="1:9" ht="12.95" customHeight="1" x14ac:dyDescent="0.25">
      <c r="A392" s="20"/>
      <c r="B392" s="20"/>
      <c r="C392" s="30" t="s">
        <v>185</v>
      </c>
      <c r="D392" s="26"/>
      <c r="E392" s="25">
        <f>SUM(E388:E391)</f>
        <v>10.85</v>
      </c>
      <c r="F392" s="25">
        <f>SUM(F388:F391)</f>
        <v>12.25</v>
      </c>
      <c r="G392" s="87">
        <f>SUM(G388:G391)</f>
        <v>53.305</v>
      </c>
      <c r="H392" s="39">
        <f>SUM(H388:H391)</f>
        <v>370.2</v>
      </c>
      <c r="I392" s="39">
        <v>2.2999999999999998</v>
      </c>
    </row>
    <row r="393" spans="1:9" ht="12.95" customHeight="1" x14ac:dyDescent="0.25">
      <c r="A393" s="284" t="s">
        <v>234</v>
      </c>
      <c r="B393" s="285"/>
      <c r="C393" s="285"/>
      <c r="D393" s="285"/>
      <c r="E393" s="285"/>
      <c r="F393" s="285"/>
      <c r="G393" s="285"/>
      <c r="H393" s="285"/>
      <c r="I393" s="286"/>
    </row>
    <row r="394" spans="1:9" ht="12.95" customHeight="1" x14ac:dyDescent="0.25">
      <c r="A394" s="20" t="s">
        <v>19</v>
      </c>
      <c r="B394" s="20" t="s">
        <v>19</v>
      </c>
      <c r="C394" s="23" t="s">
        <v>84</v>
      </c>
      <c r="D394" s="5">
        <v>300</v>
      </c>
      <c r="E394" s="1">
        <v>6.1</v>
      </c>
      <c r="F394" s="1">
        <v>0.8</v>
      </c>
      <c r="G394" s="1">
        <v>15.9</v>
      </c>
      <c r="H394" s="13">
        <v>52</v>
      </c>
      <c r="I394" s="13">
        <v>27</v>
      </c>
    </row>
    <row r="395" spans="1:9" ht="12.95" customHeight="1" x14ac:dyDescent="0.25">
      <c r="A395" s="224" t="s">
        <v>6</v>
      </c>
      <c r="B395" s="224"/>
      <c r="C395" s="224"/>
      <c r="D395" s="224"/>
      <c r="E395" s="224"/>
      <c r="F395" s="224"/>
      <c r="G395" s="224"/>
      <c r="H395" s="224"/>
      <c r="I395" s="224"/>
    </row>
    <row r="396" spans="1:9" ht="12.95" customHeight="1" x14ac:dyDescent="0.25">
      <c r="A396" s="20" t="s">
        <v>19</v>
      </c>
      <c r="B396" s="20" t="s">
        <v>19</v>
      </c>
      <c r="C396" s="20" t="s">
        <v>64</v>
      </c>
      <c r="D396" s="17">
        <v>80</v>
      </c>
      <c r="E396" s="17">
        <v>0.6</v>
      </c>
      <c r="F396" s="17">
        <v>0.08</v>
      </c>
      <c r="G396" s="17">
        <v>2</v>
      </c>
      <c r="H396" s="17">
        <v>11</v>
      </c>
      <c r="I396" s="17">
        <v>8</v>
      </c>
    </row>
    <row r="397" spans="1:9" ht="12.95" customHeight="1" x14ac:dyDescent="0.25">
      <c r="A397" s="20" t="s">
        <v>18</v>
      </c>
      <c r="B397" s="20" t="s">
        <v>122</v>
      </c>
      <c r="C397" s="23" t="s">
        <v>170</v>
      </c>
      <c r="D397" s="5" t="s">
        <v>110</v>
      </c>
      <c r="E397" s="1">
        <v>5</v>
      </c>
      <c r="F397" s="1">
        <v>5.5</v>
      </c>
      <c r="G397" s="1">
        <v>10.199999999999999</v>
      </c>
      <c r="H397" s="13">
        <v>111.3</v>
      </c>
      <c r="I397" s="13">
        <v>11</v>
      </c>
    </row>
    <row r="398" spans="1:9" ht="12.95" customHeight="1" x14ac:dyDescent="0.25">
      <c r="A398" s="20" t="s">
        <v>18</v>
      </c>
      <c r="B398" s="20">
        <v>230</v>
      </c>
      <c r="C398" s="22" t="s">
        <v>247</v>
      </c>
      <c r="D398" s="7">
        <v>80</v>
      </c>
      <c r="E398" s="18">
        <v>12</v>
      </c>
      <c r="F398" s="18">
        <v>3.9</v>
      </c>
      <c r="G398" s="18">
        <v>2.5</v>
      </c>
      <c r="H398" s="18">
        <v>94</v>
      </c>
      <c r="I398" s="18">
        <v>1</v>
      </c>
    </row>
    <row r="399" spans="1:9" ht="12.95" customHeight="1" x14ac:dyDescent="0.25">
      <c r="A399" s="20" t="s">
        <v>18</v>
      </c>
      <c r="B399" s="20">
        <v>335</v>
      </c>
      <c r="C399" s="23" t="s">
        <v>7</v>
      </c>
      <c r="D399" s="5">
        <v>150</v>
      </c>
      <c r="E399" s="1">
        <v>3.1</v>
      </c>
      <c r="F399" s="1">
        <v>5.4</v>
      </c>
      <c r="G399" s="1">
        <v>20.3</v>
      </c>
      <c r="H399" s="13">
        <v>141</v>
      </c>
      <c r="I399" s="13">
        <v>5</v>
      </c>
    </row>
    <row r="400" spans="1:9" ht="12.95" customHeight="1" x14ac:dyDescent="0.25">
      <c r="A400" s="20" t="s">
        <v>18</v>
      </c>
      <c r="B400" s="20">
        <v>436</v>
      </c>
      <c r="C400" s="23" t="s">
        <v>198</v>
      </c>
      <c r="D400" s="5">
        <v>200</v>
      </c>
      <c r="E400" s="5">
        <v>0.2</v>
      </c>
      <c r="F400" s="5">
        <v>0</v>
      </c>
      <c r="G400" s="5">
        <v>25.7</v>
      </c>
      <c r="H400" s="5">
        <v>105</v>
      </c>
      <c r="I400" s="5">
        <v>2</v>
      </c>
    </row>
    <row r="401" spans="1:9" ht="12.95" customHeight="1" x14ac:dyDescent="0.25">
      <c r="A401" s="20" t="s">
        <v>19</v>
      </c>
      <c r="B401" s="20" t="s">
        <v>19</v>
      </c>
      <c r="C401" s="23" t="s">
        <v>183</v>
      </c>
      <c r="D401" s="18">
        <v>35</v>
      </c>
      <c r="E401" s="18">
        <v>2.2999999999999998</v>
      </c>
      <c r="F401" s="18">
        <v>0.3</v>
      </c>
      <c r="G401" s="18">
        <v>14.8</v>
      </c>
      <c r="H401" s="18">
        <v>71.400000000000006</v>
      </c>
      <c r="I401" s="18">
        <v>0</v>
      </c>
    </row>
    <row r="402" spans="1:9" ht="12.95" customHeight="1" x14ac:dyDescent="0.25">
      <c r="A402" s="20" t="s">
        <v>19</v>
      </c>
      <c r="B402" s="20" t="s">
        <v>19</v>
      </c>
      <c r="C402" s="22" t="s">
        <v>153</v>
      </c>
      <c r="D402" s="18">
        <v>30</v>
      </c>
      <c r="E402" s="18">
        <v>2.4</v>
      </c>
      <c r="F402" s="18">
        <v>1</v>
      </c>
      <c r="G402" s="18">
        <v>18</v>
      </c>
      <c r="H402" s="18">
        <v>91.7</v>
      </c>
      <c r="I402" s="18">
        <v>0</v>
      </c>
    </row>
    <row r="403" spans="1:9" ht="12.95" customHeight="1" x14ac:dyDescent="0.25">
      <c r="A403" s="20"/>
      <c r="B403" s="20"/>
      <c r="C403" s="30" t="s">
        <v>185</v>
      </c>
      <c r="D403" s="26"/>
      <c r="E403" s="25">
        <v>32.200000000000003</v>
      </c>
      <c r="F403" s="25">
        <v>26.55</v>
      </c>
      <c r="G403" s="25">
        <f>SUM(G396:G402)</f>
        <v>93.5</v>
      </c>
      <c r="H403" s="39">
        <f>SUM(H396:H402)</f>
        <v>625.40000000000009</v>
      </c>
      <c r="I403" s="39">
        <v>26</v>
      </c>
    </row>
    <row r="404" spans="1:9" ht="12.95" customHeight="1" x14ac:dyDescent="0.25">
      <c r="A404" s="224" t="s">
        <v>8</v>
      </c>
      <c r="B404" s="224"/>
      <c r="C404" s="224"/>
      <c r="D404" s="224"/>
      <c r="E404" s="224"/>
      <c r="F404" s="224"/>
      <c r="G404" s="224"/>
      <c r="H404" s="224"/>
      <c r="I404" s="224"/>
    </row>
    <row r="405" spans="1:9" ht="12.95" customHeight="1" x14ac:dyDescent="0.25">
      <c r="A405" s="20" t="s">
        <v>18</v>
      </c>
      <c r="B405" s="20">
        <v>467</v>
      </c>
      <c r="C405" s="23" t="s">
        <v>94</v>
      </c>
      <c r="D405" s="5">
        <v>50</v>
      </c>
      <c r="E405" s="1">
        <v>3</v>
      </c>
      <c r="F405" s="1">
        <v>6.2</v>
      </c>
      <c r="G405" s="1">
        <v>23</v>
      </c>
      <c r="H405" s="13">
        <v>180</v>
      </c>
      <c r="I405" s="13">
        <v>0</v>
      </c>
    </row>
    <row r="406" spans="1:9" ht="12.95" customHeight="1" x14ac:dyDescent="0.25">
      <c r="A406" s="20" t="s">
        <v>18</v>
      </c>
      <c r="B406" s="20">
        <v>442</v>
      </c>
      <c r="C406" s="23" t="s">
        <v>61</v>
      </c>
      <c r="D406" s="5">
        <v>200</v>
      </c>
      <c r="E406" s="1">
        <v>0.5</v>
      </c>
      <c r="F406" s="1">
        <v>0.1</v>
      </c>
      <c r="G406" s="1">
        <v>9.9</v>
      </c>
      <c r="H406" s="13">
        <v>43</v>
      </c>
      <c r="I406" s="13">
        <v>2</v>
      </c>
    </row>
    <row r="407" spans="1:9" ht="12.95" customHeight="1" x14ac:dyDescent="0.25">
      <c r="A407" s="20"/>
      <c r="B407" s="20"/>
      <c r="C407" s="30" t="s">
        <v>185</v>
      </c>
      <c r="D407" s="5"/>
      <c r="E407" s="25">
        <f>SUM(E405:E406)</f>
        <v>3.5</v>
      </c>
      <c r="F407" s="25">
        <f>SUM(F405:F406)</f>
        <v>6.3</v>
      </c>
      <c r="G407" s="25">
        <f>SUM(G405:G406)</f>
        <v>32.9</v>
      </c>
      <c r="H407" s="39">
        <f>SUM(H405:H406)</f>
        <v>223</v>
      </c>
      <c r="I407" s="39">
        <v>29</v>
      </c>
    </row>
    <row r="408" spans="1:9" ht="12.95" customHeight="1" x14ac:dyDescent="0.25">
      <c r="A408" s="222" t="s">
        <v>9</v>
      </c>
      <c r="B408" s="223"/>
      <c r="C408" s="223"/>
      <c r="D408" s="223"/>
      <c r="E408" s="223"/>
      <c r="F408" s="223"/>
      <c r="G408" s="223"/>
      <c r="H408" s="223"/>
      <c r="I408" s="223"/>
    </row>
    <row r="409" spans="1:9" ht="12.95" customHeight="1" x14ac:dyDescent="0.25">
      <c r="A409" s="20" t="s">
        <v>18</v>
      </c>
      <c r="B409" s="20">
        <v>13</v>
      </c>
      <c r="C409" s="23" t="s">
        <v>75</v>
      </c>
      <c r="D409" s="35">
        <v>5</v>
      </c>
      <c r="E409" s="35">
        <v>0.05</v>
      </c>
      <c r="F409" s="35">
        <v>4.1500000000000004</v>
      </c>
      <c r="G409" s="35">
        <v>5.0000000000000001E-3</v>
      </c>
      <c r="H409" s="35">
        <v>38</v>
      </c>
      <c r="I409" s="35">
        <v>0</v>
      </c>
    </row>
    <row r="410" spans="1:9" ht="12.95" customHeight="1" x14ac:dyDescent="0.25">
      <c r="A410" s="20" t="s">
        <v>18</v>
      </c>
      <c r="B410" s="20" t="s">
        <v>96</v>
      </c>
      <c r="C410" s="23" t="s">
        <v>95</v>
      </c>
      <c r="D410" s="5" t="s">
        <v>253</v>
      </c>
      <c r="E410" s="1">
        <v>12.3</v>
      </c>
      <c r="F410" s="1">
        <v>15</v>
      </c>
      <c r="G410" s="1">
        <v>11.7</v>
      </c>
      <c r="H410" s="13">
        <v>120</v>
      </c>
      <c r="I410" s="13">
        <v>7</v>
      </c>
    </row>
    <row r="411" spans="1:9" ht="12.95" customHeight="1" x14ac:dyDescent="0.25">
      <c r="A411" s="20" t="s">
        <v>18</v>
      </c>
      <c r="B411" s="20">
        <v>349</v>
      </c>
      <c r="C411" s="23" t="s">
        <v>229</v>
      </c>
      <c r="D411" s="5">
        <v>180</v>
      </c>
      <c r="E411" s="1">
        <v>7.5</v>
      </c>
      <c r="F411" s="1">
        <v>11.2</v>
      </c>
      <c r="G411" s="1">
        <v>20</v>
      </c>
      <c r="H411" s="13">
        <v>124</v>
      </c>
      <c r="I411" s="13">
        <v>15</v>
      </c>
    </row>
    <row r="412" spans="1:9" ht="12.95" customHeight="1" x14ac:dyDescent="0.25">
      <c r="A412" s="20" t="s">
        <v>54</v>
      </c>
      <c r="B412" s="20">
        <v>431</v>
      </c>
      <c r="C412" s="23" t="s">
        <v>44</v>
      </c>
      <c r="D412" s="5">
        <v>200</v>
      </c>
      <c r="E412" s="1">
        <v>0.2</v>
      </c>
      <c r="F412" s="1">
        <v>0.1</v>
      </c>
      <c r="G412" s="1">
        <v>15</v>
      </c>
      <c r="H412" s="13">
        <v>60</v>
      </c>
      <c r="I412" s="13">
        <v>0</v>
      </c>
    </row>
    <row r="413" spans="1:9" ht="12.95" customHeight="1" x14ac:dyDescent="0.25">
      <c r="A413" s="20" t="s">
        <v>19</v>
      </c>
      <c r="B413" s="20" t="s">
        <v>19</v>
      </c>
      <c r="C413" s="23" t="s">
        <v>184</v>
      </c>
      <c r="D413" s="5">
        <v>20</v>
      </c>
      <c r="E413" s="18">
        <v>2.2999999999999998</v>
      </c>
      <c r="F413" s="18">
        <v>0.3</v>
      </c>
      <c r="G413" s="18">
        <v>8.5</v>
      </c>
      <c r="H413" s="18">
        <v>40.200000000000003</v>
      </c>
      <c r="I413" s="18">
        <v>0</v>
      </c>
    </row>
    <row r="414" spans="1:9" ht="12.95" customHeight="1" x14ac:dyDescent="0.25">
      <c r="A414" s="20" t="s">
        <v>19</v>
      </c>
      <c r="B414" s="20" t="s">
        <v>19</v>
      </c>
      <c r="C414" s="23" t="s">
        <v>153</v>
      </c>
      <c r="D414" s="5">
        <v>20</v>
      </c>
      <c r="E414" s="18">
        <v>2.4</v>
      </c>
      <c r="F414" s="18">
        <v>1</v>
      </c>
      <c r="G414" s="18">
        <v>12</v>
      </c>
      <c r="H414" s="18">
        <v>40.6</v>
      </c>
      <c r="I414" s="18">
        <v>0</v>
      </c>
    </row>
    <row r="415" spans="1:9" ht="12.95" customHeight="1" x14ac:dyDescent="0.25">
      <c r="A415" s="20"/>
      <c r="B415" s="20"/>
      <c r="C415" s="30" t="s">
        <v>185</v>
      </c>
      <c r="D415" s="5"/>
      <c r="E415" s="25">
        <f>SUM(E409:E414)</f>
        <v>24.75</v>
      </c>
      <c r="F415" s="25">
        <f>SUM(F409:F414)</f>
        <v>31.75</v>
      </c>
      <c r="G415" s="87">
        <f>SUM(G409:G414)</f>
        <v>67.204999999999998</v>
      </c>
      <c r="H415" s="39">
        <f>SUM(H409:H414)</f>
        <v>422.8</v>
      </c>
      <c r="I415" s="39">
        <f>SUM(I409:I414)</f>
        <v>22</v>
      </c>
    </row>
    <row r="416" spans="1:9" ht="12.95" customHeight="1" x14ac:dyDescent="0.25">
      <c r="A416" s="224" t="s">
        <v>12</v>
      </c>
      <c r="B416" s="224"/>
      <c r="C416" s="224"/>
      <c r="D416" s="224"/>
      <c r="E416" s="224"/>
      <c r="F416" s="224"/>
      <c r="G416" s="224"/>
      <c r="H416" s="224"/>
      <c r="I416" s="224"/>
    </row>
    <row r="417" spans="1:9" ht="12.95" customHeight="1" x14ac:dyDescent="0.25">
      <c r="A417" s="20" t="s">
        <v>18</v>
      </c>
      <c r="B417" s="20">
        <v>435</v>
      </c>
      <c r="C417" s="20" t="s">
        <v>30</v>
      </c>
      <c r="D417" s="5">
        <v>200</v>
      </c>
      <c r="E417" s="1">
        <v>6</v>
      </c>
      <c r="F417" s="1">
        <v>2</v>
      </c>
      <c r="G417" s="1">
        <v>8.4</v>
      </c>
      <c r="H417" s="13">
        <v>80</v>
      </c>
      <c r="I417" s="13">
        <v>1</v>
      </c>
    </row>
    <row r="418" spans="1:9" ht="12.95" customHeight="1" x14ac:dyDescent="0.25">
      <c r="A418" s="20"/>
      <c r="B418" s="20"/>
      <c r="C418" s="30" t="s">
        <v>20</v>
      </c>
      <c r="D418" s="26"/>
      <c r="E418" s="25">
        <v>79</v>
      </c>
      <c r="F418" s="25">
        <v>66</v>
      </c>
      <c r="G418" s="25">
        <v>260</v>
      </c>
      <c r="H418" s="39">
        <v>1984</v>
      </c>
      <c r="I418" s="39"/>
    </row>
    <row r="419" spans="1:9" ht="73.5" customHeight="1" x14ac:dyDescent="0.25"/>
    <row r="420" spans="1:9" ht="23.25" customHeight="1" x14ac:dyDescent="0.25">
      <c r="A420" s="322" t="s">
        <v>255</v>
      </c>
      <c r="B420" s="322"/>
      <c r="C420" s="322"/>
      <c r="D420" s="322"/>
      <c r="E420" s="322"/>
      <c r="F420" s="322"/>
      <c r="G420" s="322"/>
      <c r="H420" s="322"/>
      <c r="I420" s="322"/>
    </row>
    <row r="421" spans="1:9" x14ac:dyDescent="0.25">
      <c r="A421" s="261" t="s">
        <v>181</v>
      </c>
      <c r="B421" s="256" t="s">
        <v>13</v>
      </c>
      <c r="C421" s="263" t="s">
        <v>192</v>
      </c>
      <c r="D421" s="259" t="s">
        <v>2</v>
      </c>
      <c r="E421" s="258" t="s">
        <v>3</v>
      </c>
      <c r="F421" s="258"/>
      <c r="G421" s="258"/>
      <c r="H421" s="258" t="s">
        <v>4</v>
      </c>
      <c r="I421" s="259" t="s">
        <v>182</v>
      </c>
    </row>
    <row r="422" spans="1:9" x14ac:dyDescent="0.25">
      <c r="A422" s="262"/>
      <c r="B422" s="323"/>
      <c r="C422" s="264"/>
      <c r="D422" s="265"/>
      <c r="E422" s="64" t="s">
        <v>14</v>
      </c>
      <c r="F422" s="64" t="s">
        <v>15</v>
      </c>
      <c r="G422" s="64" t="s">
        <v>16</v>
      </c>
      <c r="H422" s="258"/>
      <c r="I422" s="260"/>
    </row>
    <row r="423" spans="1:9" ht="12.95" customHeight="1" x14ac:dyDescent="0.25">
      <c r="A423" s="224" t="s">
        <v>5</v>
      </c>
      <c r="B423" s="224"/>
      <c r="C423" s="224"/>
      <c r="D423" s="224"/>
      <c r="E423" s="224"/>
      <c r="F423" s="224"/>
      <c r="G423" s="224"/>
      <c r="H423" s="224"/>
      <c r="I423" s="224"/>
    </row>
    <row r="424" spans="1:9" ht="12.95" customHeight="1" x14ac:dyDescent="0.25">
      <c r="A424" s="20" t="s">
        <v>18</v>
      </c>
      <c r="B424" s="20">
        <v>13</v>
      </c>
      <c r="C424" s="23" t="s">
        <v>75</v>
      </c>
      <c r="D424" s="35">
        <v>5</v>
      </c>
      <c r="E424" s="35">
        <v>0.05</v>
      </c>
      <c r="F424" s="35">
        <v>4.1500000000000004</v>
      </c>
      <c r="G424" s="35">
        <v>5.0000000000000001E-3</v>
      </c>
      <c r="H424" s="35">
        <v>38</v>
      </c>
      <c r="I424" s="35">
        <v>0</v>
      </c>
    </row>
    <row r="425" spans="1:9" ht="12.95" customHeight="1" x14ac:dyDescent="0.25">
      <c r="A425" s="20" t="s">
        <v>18</v>
      </c>
      <c r="B425" s="20">
        <v>14</v>
      </c>
      <c r="C425" s="23" t="s">
        <v>60</v>
      </c>
      <c r="D425" s="5">
        <v>10</v>
      </c>
      <c r="E425" s="9"/>
      <c r="F425" s="1">
        <v>4.0999999999999996</v>
      </c>
      <c r="G425" s="1">
        <v>0</v>
      </c>
      <c r="H425" s="1">
        <v>51</v>
      </c>
      <c r="I425" s="1">
        <v>0</v>
      </c>
    </row>
    <row r="426" spans="1:9" ht="12.95" customHeight="1" x14ac:dyDescent="0.25">
      <c r="A426" s="20" t="s">
        <v>18</v>
      </c>
      <c r="B426" s="20">
        <v>189</v>
      </c>
      <c r="C426" s="23" t="s">
        <v>48</v>
      </c>
      <c r="D426" s="5" t="s">
        <v>107</v>
      </c>
      <c r="E426" s="1">
        <v>5.2</v>
      </c>
      <c r="F426" s="1">
        <v>8.4</v>
      </c>
      <c r="G426" s="1">
        <v>28.8</v>
      </c>
      <c r="H426" s="1">
        <v>212</v>
      </c>
      <c r="I426" s="1">
        <v>1.6</v>
      </c>
    </row>
    <row r="427" spans="1:9" ht="12.95" customHeight="1" x14ac:dyDescent="0.25">
      <c r="A427" s="20" t="s">
        <v>18</v>
      </c>
      <c r="B427" s="20">
        <v>433</v>
      </c>
      <c r="C427" s="23" t="s">
        <v>21</v>
      </c>
      <c r="D427" s="6">
        <v>180</v>
      </c>
      <c r="E427" s="18">
        <v>2.61</v>
      </c>
      <c r="F427" s="18">
        <v>2.25</v>
      </c>
      <c r="G427" s="18">
        <v>22.32</v>
      </c>
      <c r="H427" s="18">
        <v>120</v>
      </c>
      <c r="I427" s="18">
        <v>1</v>
      </c>
    </row>
    <row r="428" spans="1:9" ht="12.95" customHeight="1" x14ac:dyDescent="0.25">
      <c r="A428" s="20" t="s">
        <v>19</v>
      </c>
      <c r="B428" s="20" t="s">
        <v>19</v>
      </c>
      <c r="C428" s="23" t="s">
        <v>153</v>
      </c>
      <c r="D428" s="18">
        <v>30</v>
      </c>
      <c r="E428" s="18">
        <v>2.4</v>
      </c>
      <c r="F428" s="18">
        <v>1</v>
      </c>
      <c r="G428" s="18">
        <v>18</v>
      </c>
      <c r="H428" s="18">
        <v>91.7</v>
      </c>
      <c r="I428" s="18">
        <v>0</v>
      </c>
    </row>
    <row r="429" spans="1:9" ht="12.95" customHeight="1" x14ac:dyDescent="0.25">
      <c r="A429" s="30"/>
      <c r="B429" s="30"/>
      <c r="C429" s="30" t="s">
        <v>185</v>
      </c>
      <c r="D429" s="26"/>
      <c r="E429" s="25">
        <v>22.1</v>
      </c>
      <c r="F429" s="25">
        <v>30.4</v>
      </c>
      <c r="G429" s="92">
        <f>SUM(G424:G428)</f>
        <v>69.125</v>
      </c>
      <c r="H429" s="25">
        <f>SUM(H424:H428)</f>
        <v>512.70000000000005</v>
      </c>
      <c r="I429" s="25">
        <v>2.6</v>
      </c>
    </row>
    <row r="430" spans="1:9" ht="12.95" customHeight="1" x14ac:dyDescent="0.25">
      <c r="A430" s="284" t="s">
        <v>234</v>
      </c>
      <c r="B430" s="285"/>
      <c r="C430" s="285"/>
      <c r="D430" s="285"/>
      <c r="E430" s="285"/>
      <c r="F430" s="285"/>
      <c r="G430" s="285"/>
      <c r="H430" s="285"/>
      <c r="I430" s="286"/>
    </row>
    <row r="431" spans="1:9" ht="12.95" customHeight="1" x14ac:dyDescent="0.25">
      <c r="A431" s="20" t="s">
        <v>19</v>
      </c>
      <c r="B431" s="20" t="s">
        <v>19</v>
      </c>
      <c r="C431" s="23" t="s">
        <v>79</v>
      </c>
      <c r="D431" s="5">
        <v>255</v>
      </c>
      <c r="E431" s="1">
        <v>1</v>
      </c>
      <c r="F431" s="1">
        <v>0.8</v>
      </c>
      <c r="G431" s="1">
        <v>27.2</v>
      </c>
      <c r="H431" s="1">
        <v>124</v>
      </c>
      <c r="I431" s="1">
        <v>126</v>
      </c>
    </row>
    <row r="432" spans="1:9" ht="12.95" customHeight="1" x14ac:dyDescent="0.25">
      <c r="A432" s="224" t="s">
        <v>6</v>
      </c>
      <c r="B432" s="224"/>
      <c r="C432" s="224"/>
      <c r="D432" s="224"/>
      <c r="E432" s="224"/>
      <c r="F432" s="224"/>
      <c r="G432" s="224"/>
      <c r="H432" s="224"/>
      <c r="I432" s="224"/>
    </row>
    <row r="433" spans="1:9" ht="12.95" customHeight="1" x14ac:dyDescent="0.25">
      <c r="A433" s="20" t="s">
        <v>18</v>
      </c>
      <c r="B433" s="20">
        <v>56</v>
      </c>
      <c r="C433" s="20" t="s">
        <v>37</v>
      </c>
      <c r="D433" s="17">
        <v>60</v>
      </c>
      <c r="E433" s="17">
        <v>2.1</v>
      </c>
      <c r="F433" s="17">
        <v>6.5</v>
      </c>
      <c r="G433" s="17">
        <v>8</v>
      </c>
      <c r="H433" s="17">
        <v>94</v>
      </c>
      <c r="I433" s="17">
        <v>4</v>
      </c>
    </row>
    <row r="434" spans="1:9" ht="12.95" customHeight="1" x14ac:dyDescent="0.25">
      <c r="A434" s="20" t="s">
        <v>18</v>
      </c>
      <c r="B434" s="20">
        <v>76</v>
      </c>
      <c r="C434" s="23" t="s">
        <v>171</v>
      </c>
      <c r="D434" s="5" t="s">
        <v>108</v>
      </c>
      <c r="E434" s="1">
        <v>3.2</v>
      </c>
      <c r="F434" s="1">
        <v>5.6</v>
      </c>
      <c r="G434" s="1">
        <v>12.1</v>
      </c>
      <c r="H434" s="1">
        <v>112</v>
      </c>
      <c r="I434" s="1">
        <v>11</v>
      </c>
    </row>
    <row r="435" spans="1:9" ht="12.95" customHeight="1" x14ac:dyDescent="0.25">
      <c r="A435" s="20" t="s">
        <v>18</v>
      </c>
      <c r="B435" s="20">
        <v>280</v>
      </c>
      <c r="C435" s="23" t="s">
        <v>97</v>
      </c>
      <c r="D435" s="5">
        <v>100</v>
      </c>
      <c r="E435" s="1">
        <v>17</v>
      </c>
      <c r="F435" s="1">
        <v>13</v>
      </c>
      <c r="G435" s="1">
        <v>9</v>
      </c>
      <c r="H435" s="1">
        <v>234</v>
      </c>
      <c r="I435" s="1">
        <v>3</v>
      </c>
    </row>
    <row r="436" spans="1:9" ht="12.95" customHeight="1" x14ac:dyDescent="0.25">
      <c r="A436" s="20" t="s">
        <v>18</v>
      </c>
      <c r="B436" s="20">
        <v>331</v>
      </c>
      <c r="C436" s="23" t="s">
        <v>25</v>
      </c>
      <c r="D436" s="5">
        <v>150</v>
      </c>
      <c r="E436" s="1">
        <v>5.5</v>
      </c>
      <c r="F436" s="1">
        <v>4.8</v>
      </c>
      <c r="G436" s="1">
        <v>31.3</v>
      </c>
      <c r="H436" s="1">
        <v>188</v>
      </c>
      <c r="I436" s="1">
        <v>0</v>
      </c>
    </row>
    <row r="437" spans="1:9" ht="12.95" customHeight="1" x14ac:dyDescent="0.25">
      <c r="A437" s="20" t="s">
        <v>18</v>
      </c>
      <c r="B437" s="20">
        <v>402</v>
      </c>
      <c r="C437" s="23" t="s">
        <v>200</v>
      </c>
      <c r="D437" s="18">
        <v>200</v>
      </c>
      <c r="E437" s="18">
        <v>0.6</v>
      </c>
      <c r="F437" s="18">
        <v>0.1</v>
      </c>
      <c r="G437" s="18">
        <v>31.7</v>
      </c>
      <c r="H437" s="18">
        <v>104</v>
      </c>
      <c r="I437" s="18">
        <v>0</v>
      </c>
    </row>
    <row r="438" spans="1:9" ht="12.95" customHeight="1" x14ac:dyDescent="0.25">
      <c r="A438" s="20" t="s">
        <v>19</v>
      </c>
      <c r="B438" s="20" t="s">
        <v>19</v>
      </c>
      <c r="C438" s="23" t="s">
        <v>183</v>
      </c>
      <c r="D438" s="18">
        <v>35</v>
      </c>
      <c r="E438" s="18">
        <v>2.2999999999999998</v>
      </c>
      <c r="F438" s="18">
        <v>0.3</v>
      </c>
      <c r="G438" s="18">
        <v>14.8</v>
      </c>
      <c r="H438" s="18">
        <v>71.400000000000006</v>
      </c>
      <c r="I438" s="18">
        <v>0</v>
      </c>
    </row>
    <row r="439" spans="1:9" ht="12.95" customHeight="1" x14ac:dyDescent="0.25">
      <c r="A439" s="20" t="s">
        <v>19</v>
      </c>
      <c r="B439" s="20" t="s">
        <v>19</v>
      </c>
      <c r="C439" s="22" t="s">
        <v>153</v>
      </c>
      <c r="D439" s="18">
        <v>30</v>
      </c>
      <c r="E439" s="18">
        <v>2.4</v>
      </c>
      <c r="F439" s="18">
        <v>1</v>
      </c>
      <c r="G439" s="18">
        <v>18</v>
      </c>
      <c r="H439" s="18">
        <v>91.7</v>
      </c>
      <c r="I439" s="18">
        <v>0</v>
      </c>
    </row>
    <row r="440" spans="1:9" ht="12.95" customHeight="1" x14ac:dyDescent="0.25">
      <c r="A440" s="30"/>
      <c r="B440" s="30"/>
      <c r="C440" s="30" t="s">
        <v>185</v>
      </c>
      <c r="D440" s="26"/>
      <c r="E440" s="25">
        <f>SUM(E433:E439)</f>
        <v>33.1</v>
      </c>
      <c r="F440" s="25">
        <f>SUM(F433:F439)</f>
        <v>31.300000000000004</v>
      </c>
      <c r="G440" s="25">
        <f>SUM(G433:G439)</f>
        <v>124.9</v>
      </c>
      <c r="H440" s="25">
        <f>SUM(H433:H439)</f>
        <v>895.1</v>
      </c>
      <c r="I440" s="25">
        <f>SUM(I433:I439)</f>
        <v>18</v>
      </c>
    </row>
    <row r="441" spans="1:9" ht="12.95" customHeight="1" x14ac:dyDescent="0.25">
      <c r="A441" s="224" t="s">
        <v>8</v>
      </c>
      <c r="B441" s="224"/>
      <c r="C441" s="224"/>
      <c r="D441" s="224"/>
      <c r="E441" s="224"/>
      <c r="F441" s="224"/>
      <c r="G441" s="224"/>
      <c r="H441" s="224"/>
      <c r="I441" s="224"/>
    </row>
    <row r="442" spans="1:9" ht="12.95" customHeight="1" x14ac:dyDescent="0.25">
      <c r="A442" s="20" t="s">
        <v>18</v>
      </c>
      <c r="B442" s="20">
        <v>225</v>
      </c>
      <c r="C442" s="23" t="s">
        <v>147</v>
      </c>
      <c r="D442" s="5" t="s">
        <v>249</v>
      </c>
      <c r="E442" s="1">
        <v>11</v>
      </c>
      <c r="F442" s="1">
        <v>8</v>
      </c>
      <c r="G442" s="1">
        <v>21</v>
      </c>
      <c r="H442" s="1">
        <v>196</v>
      </c>
      <c r="I442" s="1">
        <v>0</v>
      </c>
    </row>
    <row r="443" spans="1:9" ht="12.95" customHeight="1" x14ac:dyDescent="0.25">
      <c r="A443" s="20" t="s">
        <v>18</v>
      </c>
      <c r="B443" s="20">
        <v>442</v>
      </c>
      <c r="C443" s="23" t="s">
        <v>61</v>
      </c>
      <c r="D443" s="5">
        <v>200</v>
      </c>
      <c r="E443" s="1">
        <v>0.5</v>
      </c>
      <c r="F443" s="1">
        <v>0.1</v>
      </c>
      <c r="G443" s="1">
        <v>9.9</v>
      </c>
      <c r="H443" s="1">
        <v>43</v>
      </c>
      <c r="I443" s="1">
        <v>2</v>
      </c>
    </row>
    <row r="444" spans="1:9" ht="12.95" customHeight="1" x14ac:dyDescent="0.25">
      <c r="A444" s="30"/>
      <c r="B444" s="30"/>
      <c r="C444" s="30" t="s">
        <v>185</v>
      </c>
      <c r="D444" s="26"/>
      <c r="E444" s="25">
        <f>SUM(E442:E443)</f>
        <v>11.5</v>
      </c>
      <c r="F444" s="25">
        <f>SUM(F442:F443)</f>
        <v>8.1</v>
      </c>
      <c r="G444" s="25">
        <f>SUM(G442:G443)</f>
        <v>30.9</v>
      </c>
      <c r="H444" s="25">
        <f>SUM(H442:H443)</f>
        <v>239</v>
      </c>
      <c r="I444" s="25">
        <f>SUM(I442:I443)</f>
        <v>2</v>
      </c>
    </row>
    <row r="445" spans="1:9" ht="12.95" customHeight="1" x14ac:dyDescent="0.25">
      <c r="A445" s="222" t="s">
        <v>9</v>
      </c>
      <c r="B445" s="223"/>
      <c r="C445" s="223"/>
      <c r="D445" s="223"/>
      <c r="E445" s="223"/>
      <c r="F445" s="223"/>
      <c r="G445" s="223"/>
      <c r="H445" s="223"/>
      <c r="I445" s="223"/>
    </row>
    <row r="446" spans="1:9" ht="12.95" customHeight="1" x14ac:dyDescent="0.25">
      <c r="A446" s="20" t="s">
        <v>18</v>
      </c>
      <c r="B446" s="20">
        <v>40</v>
      </c>
      <c r="C446" s="23" t="s">
        <v>136</v>
      </c>
      <c r="D446" s="17">
        <v>50</v>
      </c>
      <c r="E446" s="17">
        <v>0.8</v>
      </c>
      <c r="F446" s="17">
        <v>2.5</v>
      </c>
      <c r="G446" s="17">
        <v>3.5</v>
      </c>
      <c r="H446" s="17">
        <v>41</v>
      </c>
      <c r="I446" s="17">
        <v>13</v>
      </c>
    </row>
    <row r="447" spans="1:9" ht="12.95" customHeight="1" x14ac:dyDescent="0.25">
      <c r="A447" s="20" t="s">
        <v>18</v>
      </c>
      <c r="B447" s="20">
        <v>236</v>
      </c>
      <c r="C447" s="23" t="s">
        <v>65</v>
      </c>
      <c r="D447" s="5">
        <v>200</v>
      </c>
      <c r="E447" s="1">
        <v>27.7</v>
      </c>
      <c r="F447" s="1">
        <v>13.2</v>
      </c>
      <c r="G447" s="1">
        <v>32.700000000000003</v>
      </c>
      <c r="H447" s="1">
        <v>362</v>
      </c>
      <c r="I447" s="1">
        <v>20</v>
      </c>
    </row>
    <row r="448" spans="1:9" ht="12.95" customHeight="1" x14ac:dyDescent="0.25">
      <c r="A448" s="20" t="s">
        <v>18</v>
      </c>
      <c r="B448" s="20">
        <v>430</v>
      </c>
      <c r="C448" s="23" t="s">
        <v>11</v>
      </c>
      <c r="D448" s="5">
        <v>200</v>
      </c>
      <c r="E448" s="1">
        <v>0.2</v>
      </c>
      <c r="F448" s="1">
        <v>0.1</v>
      </c>
      <c r="G448" s="1">
        <v>15</v>
      </c>
      <c r="H448" s="1">
        <v>60</v>
      </c>
      <c r="I448" s="1">
        <v>0</v>
      </c>
    </row>
    <row r="449" spans="1:9" ht="12.95" customHeight="1" x14ac:dyDescent="0.25">
      <c r="A449" s="20" t="s">
        <v>19</v>
      </c>
      <c r="B449" s="20" t="s">
        <v>19</v>
      </c>
      <c r="C449" s="23" t="s">
        <v>184</v>
      </c>
      <c r="D449" s="5">
        <v>20</v>
      </c>
      <c r="E449" s="18">
        <v>2.2999999999999998</v>
      </c>
      <c r="F449" s="18">
        <v>0.3</v>
      </c>
      <c r="G449" s="18">
        <v>8.5</v>
      </c>
      <c r="H449" s="18">
        <v>40.200000000000003</v>
      </c>
      <c r="I449" s="18">
        <v>0</v>
      </c>
    </row>
    <row r="450" spans="1:9" ht="12.95" customHeight="1" x14ac:dyDescent="0.25">
      <c r="A450" s="20" t="s">
        <v>19</v>
      </c>
      <c r="B450" s="20" t="s">
        <v>19</v>
      </c>
      <c r="C450" s="23" t="s">
        <v>153</v>
      </c>
      <c r="D450" s="5">
        <v>20</v>
      </c>
      <c r="E450" s="18">
        <v>2.4</v>
      </c>
      <c r="F450" s="18">
        <v>1</v>
      </c>
      <c r="G450" s="18">
        <v>12</v>
      </c>
      <c r="H450" s="18">
        <v>40.6</v>
      </c>
      <c r="I450" s="18">
        <v>0</v>
      </c>
    </row>
    <row r="451" spans="1:9" ht="12.95" customHeight="1" x14ac:dyDescent="0.25">
      <c r="A451" s="30"/>
      <c r="B451" s="30"/>
      <c r="C451" s="30" t="s">
        <v>185</v>
      </c>
      <c r="D451" s="26"/>
      <c r="E451" s="25">
        <f>SUM(E446:E450)</f>
        <v>33.4</v>
      </c>
      <c r="F451" s="25">
        <f>SUM(F446:F450)</f>
        <v>17.099999999999998</v>
      </c>
      <c r="G451" s="87">
        <f>SUM(G446:G450)</f>
        <v>71.7</v>
      </c>
      <c r="H451" s="25">
        <f>SUM(H446:H450)</f>
        <v>543.79999999999995</v>
      </c>
      <c r="I451" s="25">
        <f>SUM(I446:I450)</f>
        <v>33</v>
      </c>
    </row>
    <row r="452" spans="1:9" ht="12.95" customHeight="1" x14ac:dyDescent="0.25">
      <c r="A452" s="224" t="s">
        <v>12</v>
      </c>
      <c r="B452" s="224"/>
      <c r="C452" s="224"/>
      <c r="D452" s="224"/>
      <c r="E452" s="224"/>
      <c r="F452" s="224"/>
      <c r="G452" s="224"/>
      <c r="H452" s="224"/>
      <c r="I452" s="224"/>
    </row>
    <row r="453" spans="1:9" ht="12.95" customHeight="1" x14ac:dyDescent="0.25">
      <c r="A453" s="20" t="s">
        <v>18</v>
      </c>
      <c r="B453" s="20">
        <v>435</v>
      </c>
      <c r="C453" s="20" t="s">
        <v>0</v>
      </c>
      <c r="D453" s="5">
        <v>200</v>
      </c>
      <c r="E453" s="1">
        <v>6</v>
      </c>
      <c r="F453" s="1">
        <v>2</v>
      </c>
      <c r="G453" s="1">
        <v>8</v>
      </c>
      <c r="H453" s="1">
        <v>62</v>
      </c>
      <c r="I453" s="1">
        <v>2</v>
      </c>
    </row>
    <row r="454" spans="1:9" ht="12.95" customHeight="1" x14ac:dyDescent="0.25">
      <c r="A454" s="20"/>
      <c r="B454" s="20"/>
      <c r="C454" s="30" t="s">
        <v>20</v>
      </c>
      <c r="D454" s="26"/>
      <c r="E454" s="25">
        <v>119</v>
      </c>
      <c r="F454" s="25">
        <v>109</v>
      </c>
      <c r="G454" s="25">
        <v>303.5</v>
      </c>
      <c r="H454" s="25">
        <v>1998</v>
      </c>
      <c r="I454" s="25"/>
    </row>
    <row r="457" spans="1:9" ht="60" customHeight="1" x14ac:dyDescent="0.25"/>
    <row r="458" spans="1:9" x14ac:dyDescent="0.25">
      <c r="A458" s="322" t="s">
        <v>256</v>
      </c>
      <c r="B458" s="322"/>
      <c r="C458" s="322"/>
      <c r="D458" s="322"/>
      <c r="E458" s="322"/>
      <c r="F458" s="322"/>
      <c r="G458" s="322"/>
      <c r="H458" s="322"/>
      <c r="I458" s="322"/>
    </row>
    <row r="459" spans="1:9" x14ac:dyDescent="0.25">
      <c r="A459" s="269" t="s">
        <v>181</v>
      </c>
      <c r="B459" s="258" t="s">
        <v>13</v>
      </c>
      <c r="C459" s="263" t="s">
        <v>192</v>
      </c>
      <c r="D459" s="273" t="s">
        <v>2</v>
      </c>
      <c r="E459" s="258" t="s">
        <v>3</v>
      </c>
      <c r="F459" s="258"/>
      <c r="G459" s="258"/>
      <c r="H459" s="258" t="s">
        <v>4</v>
      </c>
      <c r="I459" s="259" t="s">
        <v>182</v>
      </c>
    </row>
    <row r="460" spans="1:9" x14ac:dyDescent="0.25">
      <c r="A460" s="270"/>
      <c r="B460" s="279"/>
      <c r="C460" s="264"/>
      <c r="D460" s="274"/>
      <c r="E460" s="64" t="s">
        <v>14</v>
      </c>
      <c r="F460" s="64" t="s">
        <v>15</v>
      </c>
      <c r="G460" s="64" t="s">
        <v>16</v>
      </c>
      <c r="H460" s="258"/>
      <c r="I460" s="260"/>
    </row>
    <row r="461" spans="1:9" ht="12.95" customHeight="1" x14ac:dyDescent="0.25">
      <c r="A461" s="267" t="s">
        <v>5</v>
      </c>
      <c r="B461" s="267"/>
      <c r="C461" s="267"/>
      <c r="D461" s="267"/>
      <c r="E461" s="267"/>
      <c r="F461" s="267"/>
      <c r="G461" s="267"/>
      <c r="H461" s="267"/>
      <c r="I461" s="267"/>
    </row>
    <row r="462" spans="1:9" ht="12.95" customHeight="1" x14ac:dyDescent="0.25">
      <c r="A462" s="1" t="s">
        <v>18</v>
      </c>
      <c r="B462" s="7">
        <v>13</v>
      </c>
      <c r="C462" s="2" t="s">
        <v>75</v>
      </c>
      <c r="D462" s="35">
        <v>5</v>
      </c>
      <c r="E462" s="35">
        <v>0.05</v>
      </c>
      <c r="F462" s="35">
        <v>4.1500000000000004</v>
      </c>
      <c r="G462" s="35">
        <v>5.0000000000000001E-3</v>
      </c>
      <c r="H462" s="35">
        <v>38</v>
      </c>
      <c r="I462" s="35">
        <v>0</v>
      </c>
    </row>
    <row r="463" spans="1:9" ht="12.95" customHeight="1" x14ac:dyDescent="0.25">
      <c r="A463" s="1" t="s">
        <v>18</v>
      </c>
      <c r="B463" s="7">
        <v>7</v>
      </c>
      <c r="C463" s="2" t="s">
        <v>173</v>
      </c>
      <c r="D463" s="5">
        <v>40</v>
      </c>
      <c r="E463" s="1">
        <v>5.8</v>
      </c>
      <c r="F463" s="1">
        <v>2</v>
      </c>
      <c r="G463" s="1">
        <v>9.8000000000000007</v>
      </c>
      <c r="H463" s="1">
        <v>80</v>
      </c>
      <c r="I463" s="1">
        <v>0</v>
      </c>
    </row>
    <row r="464" spans="1:9" ht="12.95" customHeight="1" x14ac:dyDescent="0.25">
      <c r="A464" s="1" t="s">
        <v>18</v>
      </c>
      <c r="B464" s="7">
        <v>184</v>
      </c>
      <c r="C464" s="2" t="s">
        <v>56</v>
      </c>
      <c r="D464" s="5" t="s">
        <v>107</v>
      </c>
      <c r="E464" s="1">
        <v>9</v>
      </c>
      <c r="F464" s="1">
        <v>9.4</v>
      </c>
      <c r="G464" s="1">
        <v>35.799999999999997</v>
      </c>
      <c r="H464" s="1">
        <v>332</v>
      </c>
      <c r="I464" s="1">
        <v>1.7</v>
      </c>
    </row>
    <row r="465" spans="1:9" ht="12.95" customHeight="1" x14ac:dyDescent="0.25">
      <c r="A465" s="1" t="s">
        <v>18</v>
      </c>
      <c r="B465" s="7">
        <v>432</v>
      </c>
      <c r="C465" s="36" t="s">
        <v>39</v>
      </c>
      <c r="D465" s="5">
        <v>180</v>
      </c>
      <c r="E465" s="18">
        <v>2.7</v>
      </c>
      <c r="F465" s="18">
        <v>2.2000000000000002</v>
      </c>
      <c r="G465" s="18">
        <v>13.6</v>
      </c>
      <c r="H465" s="18">
        <v>85.5</v>
      </c>
      <c r="I465" s="18">
        <v>1</v>
      </c>
    </row>
    <row r="466" spans="1:9" ht="12.95" customHeight="1" x14ac:dyDescent="0.25">
      <c r="A466" s="25"/>
      <c r="B466" s="28"/>
      <c r="C466" s="30" t="s">
        <v>185</v>
      </c>
      <c r="D466" s="26"/>
      <c r="E466" s="25">
        <f>SUM(E462:E465)</f>
        <v>17.55</v>
      </c>
      <c r="F466" s="25">
        <f>SUM(F462:F465)</f>
        <v>17.75</v>
      </c>
      <c r="G466" s="49">
        <f>SUM(G462:G465)</f>
        <v>59.204999999999998</v>
      </c>
      <c r="H466" s="25">
        <f>SUM(H462:H465)</f>
        <v>535.5</v>
      </c>
      <c r="I466" s="25">
        <v>2.7</v>
      </c>
    </row>
    <row r="467" spans="1:9" ht="12.95" customHeight="1" x14ac:dyDescent="0.25">
      <c r="A467" s="284" t="s">
        <v>234</v>
      </c>
      <c r="B467" s="285"/>
      <c r="C467" s="285"/>
      <c r="D467" s="285"/>
      <c r="E467" s="285"/>
      <c r="F467" s="285"/>
      <c r="G467" s="285"/>
      <c r="H467" s="285"/>
      <c r="I467" s="286"/>
    </row>
    <row r="468" spans="1:9" ht="12.95" customHeight="1" x14ac:dyDescent="0.25">
      <c r="A468" s="1" t="s">
        <v>19</v>
      </c>
      <c r="B468" s="7" t="s">
        <v>19</v>
      </c>
      <c r="C468" s="2" t="s">
        <v>98</v>
      </c>
      <c r="D468" s="5">
        <v>290</v>
      </c>
      <c r="E468" s="1">
        <v>1.6</v>
      </c>
      <c r="F468" s="1">
        <v>1.6</v>
      </c>
      <c r="G468" s="1">
        <v>40.1</v>
      </c>
      <c r="H468" s="1">
        <v>147</v>
      </c>
      <c r="I468" s="1">
        <v>15</v>
      </c>
    </row>
    <row r="469" spans="1:9" ht="12.95" customHeight="1" x14ac:dyDescent="0.25">
      <c r="A469" s="224" t="s">
        <v>6</v>
      </c>
      <c r="B469" s="224"/>
      <c r="C469" s="224"/>
      <c r="D469" s="224"/>
      <c r="E469" s="224"/>
      <c r="F469" s="224"/>
      <c r="G469" s="224"/>
      <c r="H469" s="224"/>
      <c r="I469" s="224"/>
    </row>
    <row r="470" spans="1:9" ht="12.95" customHeight="1" x14ac:dyDescent="0.25">
      <c r="A470" s="15" t="s">
        <v>19</v>
      </c>
      <c r="B470" s="64" t="s">
        <v>19</v>
      </c>
      <c r="C470" s="20" t="s">
        <v>92</v>
      </c>
      <c r="D470" s="17">
        <v>80</v>
      </c>
      <c r="E470" s="17">
        <v>1.4</v>
      </c>
      <c r="F470" s="17">
        <v>0.08</v>
      </c>
      <c r="G470" s="17">
        <v>7.8</v>
      </c>
      <c r="H470" s="17">
        <v>38.4</v>
      </c>
      <c r="I470" s="17">
        <v>7</v>
      </c>
    </row>
    <row r="471" spans="1:9" ht="12.95" customHeight="1" x14ac:dyDescent="0.25">
      <c r="A471" s="1" t="s">
        <v>18</v>
      </c>
      <c r="B471" s="7">
        <v>94</v>
      </c>
      <c r="C471" s="23" t="s">
        <v>174</v>
      </c>
      <c r="D471" s="5" t="s">
        <v>125</v>
      </c>
      <c r="E471" s="1">
        <v>8.9</v>
      </c>
      <c r="F471" s="1">
        <v>6.43</v>
      </c>
      <c r="G471" s="1">
        <v>12.56</v>
      </c>
      <c r="H471" s="1">
        <v>143.4</v>
      </c>
      <c r="I471" s="1">
        <v>13.6</v>
      </c>
    </row>
    <row r="472" spans="1:9" ht="12.95" customHeight="1" x14ac:dyDescent="0.25">
      <c r="A472" s="1" t="s">
        <v>18</v>
      </c>
      <c r="B472" s="7">
        <v>312</v>
      </c>
      <c r="C472" s="23" t="s">
        <v>175</v>
      </c>
      <c r="D472" s="5">
        <v>130</v>
      </c>
      <c r="E472" s="1">
        <v>18.600000000000001</v>
      </c>
      <c r="F472" s="1">
        <v>13.8</v>
      </c>
      <c r="G472" s="1">
        <v>4.3</v>
      </c>
      <c r="H472" s="1">
        <v>216</v>
      </c>
      <c r="I472" s="1">
        <v>10</v>
      </c>
    </row>
    <row r="473" spans="1:9" ht="12.95" customHeight="1" x14ac:dyDescent="0.25">
      <c r="A473" s="1" t="s">
        <v>18</v>
      </c>
      <c r="B473" s="7">
        <v>326</v>
      </c>
      <c r="C473" s="23" t="s">
        <v>72</v>
      </c>
      <c r="D473" s="5">
        <v>130</v>
      </c>
      <c r="E473" s="1">
        <v>3.3</v>
      </c>
      <c r="F473" s="1">
        <v>4.7</v>
      </c>
      <c r="G473" s="1">
        <v>33.700000000000003</v>
      </c>
      <c r="H473" s="1">
        <v>190</v>
      </c>
      <c r="I473" s="1">
        <v>0.8</v>
      </c>
    </row>
    <row r="474" spans="1:9" ht="12.95" customHeight="1" x14ac:dyDescent="0.25">
      <c r="A474" s="1" t="s">
        <v>18</v>
      </c>
      <c r="B474" s="7">
        <v>394</v>
      </c>
      <c r="C474" s="23" t="s">
        <v>172</v>
      </c>
      <c r="D474" s="5">
        <v>200</v>
      </c>
      <c r="E474" s="1">
        <v>0.2</v>
      </c>
      <c r="F474" s="1">
        <v>0.1</v>
      </c>
      <c r="G474" s="1">
        <v>28.1</v>
      </c>
      <c r="H474" s="1">
        <v>115</v>
      </c>
      <c r="I474" s="1">
        <v>1</v>
      </c>
    </row>
    <row r="475" spans="1:9" ht="12.95" customHeight="1" x14ac:dyDescent="0.25">
      <c r="A475" s="20" t="s">
        <v>19</v>
      </c>
      <c r="B475" s="20" t="s">
        <v>19</v>
      </c>
      <c r="C475" s="23" t="s">
        <v>183</v>
      </c>
      <c r="D475" s="18">
        <v>35</v>
      </c>
      <c r="E475" s="18">
        <v>2.2999999999999998</v>
      </c>
      <c r="F475" s="18">
        <v>0.3</v>
      </c>
      <c r="G475" s="18">
        <v>14.8</v>
      </c>
      <c r="H475" s="18">
        <v>71.400000000000006</v>
      </c>
      <c r="I475" s="18">
        <v>0</v>
      </c>
    </row>
    <row r="476" spans="1:9" ht="12.95" customHeight="1" x14ac:dyDescent="0.25">
      <c r="A476" s="20" t="s">
        <v>19</v>
      </c>
      <c r="B476" s="20" t="s">
        <v>19</v>
      </c>
      <c r="C476" s="22" t="s">
        <v>153</v>
      </c>
      <c r="D476" s="18">
        <v>30</v>
      </c>
      <c r="E476" s="18">
        <v>2.4</v>
      </c>
      <c r="F476" s="18">
        <v>1</v>
      </c>
      <c r="G476" s="18">
        <v>18</v>
      </c>
      <c r="H476" s="18">
        <v>91.7</v>
      </c>
      <c r="I476" s="18">
        <v>0</v>
      </c>
    </row>
    <row r="477" spans="1:9" ht="12.95" customHeight="1" x14ac:dyDescent="0.25">
      <c r="A477" s="25"/>
      <c r="B477" s="28"/>
      <c r="C477" s="30" t="s">
        <v>185</v>
      </c>
      <c r="D477" s="26"/>
      <c r="E477" s="25">
        <v>39</v>
      </c>
      <c r="F477" s="25">
        <v>27</v>
      </c>
      <c r="G477" s="25">
        <v>138</v>
      </c>
      <c r="H477" s="25">
        <v>944</v>
      </c>
      <c r="I477" s="25">
        <v>31</v>
      </c>
    </row>
    <row r="478" spans="1:9" ht="12.95" customHeight="1" x14ac:dyDescent="0.25">
      <c r="A478" s="224" t="s">
        <v>8</v>
      </c>
      <c r="B478" s="224"/>
      <c r="C478" s="224"/>
      <c r="D478" s="224"/>
      <c r="E478" s="224"/>
      <c r="F478" s="224"/>
      <c r="G478" s="224"/>
      <c r="H478" s="224"/>
      <c r="I478" s="224"/>
    </row>
    <row r="479" spans="1:9" ht="12.95" customHeight="1" x14ac:dyDescent="0.25">
      <c r="A479" s="1" t="s">
        <v>18</v>
      </c>
      <c r="B479" s="7">
        <v>479</v>
      </c>
      <c r="C479" s="2" t="s">
        <v>35</v>
      </c>
      <c r="D479" s="5">
        <v>50</v>
      </c>
      <c r="E479" s="1">
        <v>8</v>
      </c>
      <c r="F479" s="1">
        <v>3.1</v>
      </c>
      <c r="G479" s="1">
        <v>33</v>
      </c>
      <c r="H479" s="1">
        <v>180</v>
      </c>
      <c r="I479" s="1">
        <v>0</v>
      </c>
    </row>
    <row r="480" spans="1:9" ht="12.95" customHeight="1" x14ac:dyDescent="0.25">
      <c r="A480" s="1" t="s">
        <v>18</v>
      </c>
      <c r="B480" s="7">
        <v>442</v>
      </c>
      <c r="C480" s="2" t="s">
        <v>61</v>
      </c>
      <c r="D480" s="5">
        <v>200</v>
      </c>
      <c r="E480" s="1">
        <v>0.5</v>
      </c>
      <c r="F480" s="1">
        <v>0.1</v>
      </c>
      <c r="G480" s="1">
        <v>9.9</v>
      </c>
      <c r="H480" s="1">
        <v>43</v>
      </c>
      <c r="I480" s="1">
        <v>2</v>
      </c>
    </row>
    <row r="481" spans="1:9" ht="12.95" customHeight="1" x14ac:dyDescent="0.25">
      <c r="A481" s="25"/>
      <c r="B481" s="28"/>
      <c r="C481" s="30" t="s">
        <v>185</v>
      </c>
      <c r="D481" s="26"/>
      <c r="E481" s="25">
        <f>SUM(E479:E480)</f>
        <v>8.5</v>
      </c>
      <c r="F481" s="25">
        <f>SUM(F479:F480)</f>
        <v>3.2</v>
      </c>
      <c r="G481" s="25">
        <f>SUM(G479:G480)</f>
        <v>42.9</v>
      </c>
      <c r="H481" s="25">
        <f>SUM(H479:H480)</f>
        <v>223</v>
      </c>
      <c r="I481" s="25">
        <v>2</v>
      </c>
    </row>
    <row r="482" spans="1:9" ht="12.95" customHeight="1" x14ac:dyDescent="0.25">
      <c r="A482" s="222" t="s">
        <v>9</v>
      </c>
      <c r="B482" s="223"/>
      <c r="C482" s="223"/>
      <c r="D482" s="223"/>
      <c r="E482" s="223"/>
      <c r="F482" s="223"/>
      <c r="G482" s="223"/>
      <c r="H482" s="223"/>
      <c r="I482" s="223"/>
    </row>
    <row r="483" spans="1:9" ht="12.95" customHeight="1" x14ac:dyDescent="0.25">
      <c r="A483" s="1" t="s">
        <v>18</v>
      </c>
      <c r="B483" s="7">
        <v>20</v>
      </c>
      <c r="C483" s="3" t="s">
        <v>144</v>
      </c>
      <c r="D483" s="5">
        <v>50</v>
      </c>
      <c r="E483" s="1">
        <v>1.4</v>
      </c>
      <c r="F483" s="1">
        <v>2.5</v>
      </c>
      <c r="G483" s="1">
        <v>1.3</v>
      </c>
      <c r="H483" s="1">
        <v>33</v>
      </c>
      <c r="I483" s="1">
        <v>3</v>
      </c>
    </row>
    <row r="484" spans="1:9" ht="12.95" customHeight="1" x14ac:dyDescent="0.25">
      <c r="A484" s="1" t="s">
        <v>18</v>
      </c>
      <c r="B484" s="7">
        <v>259</v>
      </c>
      <c r="C484" s="3" t="s">
        <v>236</v>
      </c>
      <c r="D484" s="5">
        <v>100</v>
      </c>
      <c r="E484" s="1">
        <v>15.7</v>
      </c>
      <c r="F484" s="1">
        <v>15.9</v>
      </c>
      <c r="G484" s="1">
        <v>3.1</v>
      </c>
      <c r="H484" s="1">
        <v>217</v>
      </c>
      <c r="I484" s="1">
        <v>0.8</v>
      </c>
    </row>
    <row r="485" spans="1:9" ht="12.95" customHeight="1" x14ac:dyDescent="0.25">
      <c r="A485" s="1" t="s">
        <v>18</v>
      </c>
      <c r="B485" s="7">
        <v>333</v>
      </c>
      <c r="C485" s="3" t="s">
        <v>73</v>
      </c>
      <c r="D485" s="5">
        <v>150</v>
      </c>
      <c r="E485" s="1">
        <v>2.9</v>
      </c>
      <c r="F485" s="1">
        <v>4.7</v>
      </c>
      <c r="G485" s="1">
        <v>23.5</v>
      </c>
      <c r="H485" s="1">
        <v>148</v>
      </c>
      <c r="I485" s="1">
        <v>21</v>
      </c>
    </row>
    <row r="486" spans="1:9" ht="12.95" customHeight="1" x14ac:dyDescent="0.25">
      <c r="A486" s="1" t="s">
        <v>18</v>
      </c>
      <c r="B486" s="7">
        <v>431</v>
      </c>
      <c r="C486" s="3" t="s">
        <v>57</v>
      </c>
      <c r="D486" s="5" t="s">
        <v>38</v>
      </c>
      <c r="E486" s="1">
        <v>0.3</v>
      </c>
      <c r="F486" s="1">
        <v>0.1</v>
      </c>
      <c r="G486" s="1">
        <v>15.2</v>
      </c>
      <c r="H486" s="1">
        <v>62</v>
      </c>
      <c r="I486" s="1">
        <v>3</v>
      </c>
    </row>
    <row r="487" spans="1:9" ht="12.95" customHeight="1" x14ac:dyDescent="0.25">
      <c r="A487" s="20" t="s">
        <v>19</v>
      </c>
      <c r="B487" s="20" t="s">
        <v>19</v>
      </c>
      <c r="C487" s="23" t="s">
        <v>184</v>
      </c>
      <c r="D487" s="5">
        <v>20</v>
      </c>
      <c r="E487" s="18">
        <v>2.2999999999999998</v>
      </c>
      <c r="F487" s="18">
        <v>0.3</v>
      </c>
      <c r="G487" s="18">
        <v>8.5</v>
      </c>
      <c r="H487" s="18">
        <v>40.200000000000003</v>
      </c>
      <c r="I487" s="18">
        <v>0</v>
      </c>
    </row>
    <row r="488" spans="1:9" ht="12.95" customHeight="1" x14ac:dyDescent="0.25">
      <c r="A488" s="20" t="s">
        <v>19</v>
      </c>
      <c r="B488" s="20" t="s">
        <v>19</v>
      </c>
      <c r="C488" s="23" t="s">
        <v>153</v>
      </c>
      <c r="D488" s="5">
        <v>20</v>
      </c>
      <c r="E488" s="18">
        <v>2.4</v>
      </c>
      <c r="F488" s="18">
        <v>1</v>
      </c>
      <c r="G488" s="18">
        <v>12</v>
      </c>
      <c r="H488" s="18">
        <v>40.6</v>
      </c>
      <c r="I488" s="18">
        <v>0</v>
      </c>
    </row>
    <row r="489" spans="1:9" ht="12.95" customHeight="1" x14ac:dyDescent="0.25">
      <c r="A489" s="25"/>
      <c r="B489" s="28"/>
      <c r="C489" s="30" t="s">
        <v>185</v>
      </c>
      <c r="D489" s="26"/>
      <c r="E489" s="25">
        <f>SUM(E483:E488)</f>
        <v>24.999999999999996</v>
      </c>
      <c r="F489" s="25">
        <f>SUM(F483:F488)</f>
        <v>24.5</v>
      </c>
      <c r="G489" s="25">
        <f>SUM(G483:G488)</f>
        <v>63.599999999999994</v>
      </c>
      <c r="H489" s="25">
        <f>SUM(H483:H488)</f>
        <v>540.79999999999995</v>
      </c>
      <c r="I489" s="25">
        <f>SUM(I483:I488)</f>
        <v>27.8</v>
      </c>
    </row>
    <row r="490" spans="1:9" ht="12.95" customHeight="1" x14ac:dyDescent="0.25">
      <c r="A490" s="224" t="s">
        <v>36</v>
      </c>
      <c r="B490" s="224"/>
      <c r="C490" s="224"/>
      <c r="D490" s="224"/>
      <c r="E490" s="224"/>
      <c r="F490" s="224"/>
      <c r="G490" s="224"/>
      <c r="H490" s="224"/>
      <c r="I490" s="224"/>
    </row>
    <row r="491" spans="1:9" ht="12.95" customHeight="1" x14ac:dyDescent="0.25">
      <c r="A491" s="1" t="s">
        <v>18</v>
      </c>
      <c r="B491" s="7">
        <v>434</v>
      </c>
      <c r="C491" s="1" t="s">
        <v>99</v>
      </c>
      <c r="D491" s="5">
        <v>200</v>
      </c>
      <c r="E491" s="1">
        <v>6.1</v>
      </c>
      <c r="F491" s="1">
        <v>5.3</v>
      </c>
      <c r="G491" s="9"/>
      <c r="H491" s="1">
        <v>113</v>
      </c>
      <c r="I491" s="1">
        <v>3</v>
      </c>
    </row>
    <row r="492" spans="1:9" ht="12.95" customHeight="1" x14ac:dyDescent="0.25">
      <c r="A492" s="1" t="s">
        <v>19</v>
      </c>
      <c r="B492" s="7" t="s">
        <v>19</v>
      </c>
      <c r="C492" s="1" t="s">
        <v>74</v>
      </c>
      <c r="D492" s="5">
        <v>50</v>
      </c>
      <c r="E492" s="1">
        <v>0</v>
      </c>
      <c r="F492" s="1">
        <v>0</v>
      </c>
      <c r="G492" s="9"/>
      <c r="H492" s="1">
        <v>159</v>
      </c>
      <c r="I492" s="1">
        <v>0</v>
      </c>
    </row>
    <row r="493" spans="1:9" ht="12.95" customHeight="1" x14ac:dyDescent="0.25">
      <c r="A493" s="1"/>
      <c r="B493" s="7"/>
      <c r="C493" s="30" t="s">
        <v>185</v>
      </c>
      <c r="D493" s="5"/>
      <c r="E493" s="1">
        <v>6.1</v>
      </c>
      <c r="F493" s="1">
        <v>5.3</v>
      </c>
      <c r="G493" s="9"/>
      <c r="H493" s="1">
        <v>272</v>
      </c>
      <c r="I493" s="1"/>
    </row>
    <row r="494" spans="1:9" ht="12.95" customHeight="1" x14ac:dyDescent="0.25">
      <c r="A494" s="1"/>
      <c r="B494" s="7"/>
      <c r="C494" s="25" t="s">
        <v>20</v>
      </c>
      <c r="D494" s="26"/>
      <c r="E494" s="25">
        <v>105.1</v>
      </c>
      <c r="F494" s="25">
        <v>100</v>
      </c>
      <c r="G494" s="25">
        <v>471</v>
      </c>
      <c r="H494" s="25">
        <v>1997.17</v>
      </c>
      <c r="I494" s="25"/>
    </row>
    <row r="495" spans="1:9" ht="72" customHeight="1" x14ac:dyDescent="0.25"/>
    <row r="496" spans="1:9" x14ac:dyDescent="0.25">
      <c r="A496" s="297" t="s">
        <v>258</v>
      </c>
      <c r="B496" s="297"/>
      <c r="C496" s="297"/>
      <c r="D496" s="297"/>
      <c r="E496" s="297"/>
      <c r="F496" s="297"/>
      <c r="G496" s="297"/>
      <c r="H496" s="297"/>
      <c r="I496" s="297"/>
    </row>
    <row r="497" spans="1:9" x14ac:dyDescent="0.25">
      <c r="A497" s="261" t="s">
        <v>181</v>
      </c>
      <c r="B497" s="258" t="s">
        <v>13</v>
      </c>
      <c r="C497" s="263" t="s">
        <v>192</v>
      </c>
      <c r="D497" s="259" t="s">
        <v>2</v>
      </c>
      <c r="E497" s="258" t="s">
        <v>3</v>
      </c>
      <c r="F497" s="258"/>
      <c r="G497" s="258"/>
      <c r="H497" s="258" t="s">
        <v>4</v>
      </c>
      <c r="I497" s="259" t="s">
        <v>182</v>
      </c>
    </row>
    <row r="498" spans="1:9" x14ac:dyDescent="0.25">
      <c r="A498" s="262"/>
      <c r="B498" s="279"/>
      <c r="C498" s="264"/>
      <c r="D498" s="265"/>
      <c r="E498" s="64" t="s">
        <v>14</v>
      </c>
      <c r="F498" s="64" t="s">
        <v>15</v>
      </c>
      <c r="G498" s="64" t="s">
        <v>16</v>
      </c>
      <c r="H498" s="258"/>
      <c r="I498" s="260"/>
    </row>
    <row r="499" spans="1:9" ht="12.95" customHeight="1" x14ac:dyDescent="0.25">
      <c r="A499" s="224" t="s">
        <v>5</v>
      </c>
      <c r="B499" s="224"/>
      <c r="C499" s="224"/>
      <c r="D499" s="224"/>
      <c r="E499" s="224"/>
      <c r="F499" s="224"/>
      <c r="G499" s="224"/>
      <c r="H499" s="224"/>
      <c r="I499" s="224"/>
    </row>
    <row r="500" spans="1:9" ht="12.95" customHeight="1" x14ac:dyDescent="0.25">
      <c r="A500" s="20" t="s">
        <v>18</v>
      </c>
      <c r="B500" s="20">
        <v>13</v>
      </c>
      <c r="C500" s="20" t="s">
        <v>75</v>
      </c>
      <c r="D500" s="35">
        <v>5</v>
      </c>
      <c r="E500" s="35">
        <v>0.05</v>
      </c>
      <c r="F500" s="35">
        <v>4.1500000000000004</v>
      </c>
      <c r="G500" s="35">
        <v>5.0000000000000001E-3</v>
      </c>
      <c r="H500" s="35">
        <v>38</v>
      </c>
      <c r="I500" s="35">
        <v>0</v>
      </c>
    </row>
    <row r="501" spans="1:9" ht="12.95" customHeight="1" x14ac:dyDescent="0.25">
      <c r="A501" s="20" t="s">
        <v>18</v>
      </c>
      <c r="B501" s="20">
        <v>15</v>
      </c>
      <c r="C501" s="20" t="s">
        <v>78</v>
      </c>
      <c r="D501" s="5">
        <v>20</v>
      </c>
      <c r="E501" s="5">
        <v>3.4</v>
      </c>
      <c r="F501" s="5">
        <v>6.8</v>
      </c>
      <c r="G501" s="5">
        <v>0.1</v>
      </c>
      <c r="H501" s="5">
        <v>74</v>
      </c>
      <c r="I501" s="5">
        <v>0</v>
      </c>
    </row>
    <row r="502" spans="1:9" ht="12.95" customHeight="1" x14ac:dyDescent="0.25">
      <c r="A502" s="20" t="s">
        <v>18</v>
      </c>
      <c r="B502" s="20">
        <v>189</v>
      </c>
      <c r="C502" s="69" t="s">
        <v>55</v>
      </c>
      <c r="D502" s="5" t="s">
        <v>107</v>
      </c>
      <c r="E502" s="18">
        <v>6.8</v>
      </c>
      <c r="F502" s="18">
        <v>10</v>
      </c>
      <c r="G502" s="18">
        <v>25.2</v>
      </c>
      <c r="H502" s="18">
        <v>217.4</v>
      </c>
      <c r="I502" s="18">
        <v>1.4</v>
      </c>
    </row>
    <row r="503" spans="1:9" ht="12.95" customHeight="1" x14ac:dyDescent="0.25">
      <c r="A503" s="20" t="s">
        <v>18</v>
      </c>
      <c r="B503" s="20">
        <v>433</v>
      </c>
      <c r="C503" s="69" t="s">
        <v>31</v>
      </c>
      <c r="D503" s="75">
        <v>180</v>
      </c>
      <c r="E503" s="18">
        <v>2.61</v>
      </c>
      <c r="F503" s="18">
        <v>2.25</v>
      </c>
      <c r="G503" s="18">
        <v>22.32</v>
      </c>
      <c r="H503" s="18">
        <v>120</v>
      </c>
      <c r="I503" s="18">
        <v>1</v>
      </c>
    </row>
    <row r="504" spans="1:9" ht="12.95" customHeight="1" x14ac:dyDescent="0.25">
      <c r="A504" s="20" t="s">
        <v>19</v>
      </c>
      <c r="B504" s="20" t="s">
        <v>19</v>
      </c>
      <c r="C504" s="23" t="s">
        <v>153</v>
      </c>
      <c r="D504" s="18">
        <v>30</v>
      </c>
      <c r="E504" s="18">
        <v>2.4</v>
      </c>
      <c r="F504" s="18">
        <v>1</v>
      </c>
      <c r="G504" s="18">
        <v>18</v>
      </c>
      <c r="H504" s="18">
        <v>91.7</v>
      </c>
      <c r="I504" s="18">
        <v>0</v>
      </c>
    </row>
    <row r="505" spans="1:9" ht="12.95" customHeight="1" x14ac:dyDescent="0.25">
      <c r="A505" s="30"/>
      <c r="B505" s="30"/>
      <c r="C505" s="30" t="s">
        <v>185</v>
      </c>
      <c r="D505" s="26"/>
      <c r="E505" s="29">
        <v>13.2</v>
      </c>
      <c r="F505" s="29">
        <v>27.6</v>
      </c>
      <c r="G505" s="29">
        <v>50.2</v>
      </c>
      <c r="H505" s="29">
        <v>500</v>
      </c>
      <c r="I505" s="29">
        <v>2.4</v>
      </c>
    </row>
    <row r="506" spans="1:9" ht="12.95" customHeight="1" x14ac:dyDescent="0.25">
      <c r="A506" s="232" t="s">
        <v>106</v>
      </c>
      <c r="B506" s="232"/>
      <c r="C506" s="232"/>
      <c r="D506" s="232"/>
      <c r="E506" s="232"/>
      <c r="F506" s="232"/>
      <c r="G506" s="232"/>
      <c r="H506" s="232"/>
      <c r="I506" s="232"/>
    </row>
    <row r="507" spans="1:9" ht="12.95" customHeight="1" x14ac:dyDescent="0.25">
      <c r="A507" s="20" t="s">
        <v>19</v>
      </c>
      <c r="B507" s="20" t="s">
        <v>19</v>
      </c>
      <c r="C507" s="69" t="s">
        <v>176</v>
      </c>
      <c r="D507" s="5">
        <v>200</v>
      </c>
      <c r="E507" s="29">
        <v>6.1</v>
      </c>
      <c r="F507" s="29">
        <v>5.3</v>
      </c>
      <c r="G507" s="29">
        <v>10.1</v>
      </c>
      <c r="H507" s="29">
        <v>113</v>
      </c>
      <c r="I507" s="29">
        <v>3</v>
      </c>
    </row>
    <row r="508" spans="1:9" ht="12.95" customHeight="1" x14ac:dyDescent="0.25">
      <c r="A508" s="232" t="s">
        <v>6</v>
      </c>
      <c r="B508" s="232"/>
      <c r="C508" s="232"/>
      <c r="D508" s="232"/>
      <c r="E508" s="232"/>
      <c r="F508" s="232"/>
      <c r="G508" s="232"/>
      <c r="H508" s="232"/>
      <c r="I508" s="232"/>
    </row>
    <row r="509" spans="1:9" ht="12.95" customHeight="1" x14ac:dyDescent="0.25">
      <c r="A509" s="20" t="s">
        <v>18</v>
      </c>
      <c r="B509" s="20" t="s">
        <v>104</v>
      </c>
      <c r="C509" s="23" t="s">
        <v>177</v>
      </c>
      <c r="D509" s="5">
        <v>50</v>
      </c>
      <c r="E509" s="5">
        <v>1</v>
      </c>
      <c r="F509" s="5">
        <v>2</v>
      </c>
      <c r="G509" s="5">
        <v>2.2999999999999998</v>
      </c>
      <c r="H509" s="5">
        <v>34</v>
      </c>
      <c r="I509" s="5">
        <v>7</v>
      </c>
    </row>
    <row r="510" spans="1:9" ht="12.95" customHeight="1" x14ac:dyDescent="0.25">
      <c r="A510" s="20" t="s">
        <v>18</v>
      </c>
      <c r="B510" s="20" t="s">
        <v>123</v>
      </c>
      <c r="C510" s="22" t="s">
        <v>178</v>
      </c>
      <c r="D510" s="5" t="s">
        <v>113</v>
      </c>
      <c r="E510" s="18">
        <v>5.9</v>
      </c>
      <c r="F510" s="18">
        <v>4.0999999999999996</v>
      </c>
      <c r="G510" s="18">
        <v>20</v>
      </c>
      <c r="H510" s="18">
        <v>141.30000000000001</v>
      </c>
      <c r="I510" s="18">
        <v>8</v>
      </c>
    </row>
    <row r="511" spans="1:9" ht="12.95" customHeight="1" x14ac:dyDescent="0.25">
      <c r="A511" s="20" t="s">
        <v>18</v>
      </c>
      <c r="B511" s="20" t="s">
        <v>19</v>
      </c>
      <c r="C511" s="23" t="s">
        <v>237</v>
      </c>
      <c r="D511" s="5">
        <v>80</v>
      </c>
      <c r="E511" s="5">
        <v>17.399999999999999</v>
      </c>
      <c r="F511" s="5">
        <v>10.7</v>
      </c>
      <c r="G511" s="5">
        <v>6.08</v>
      </c>
      <c r="H511" s="5">
        <v>209.4</v>
      </c>
      <c r="I511" s="5">
        <v>11.8</v>
      </c>
    </row>
    <row r="512" spans="1:9" ht="12.95" customHeight="1" x14ac:dyDescent="0.25">
      <c r="A512" s="20" t="s">
        <v>18</v>
      </c>
      <c r="B512" s="20">
        <v>331</v>
      </c>
      <c r="C512" s="23" t="s">
        <v>25</v>
      </c>
      <c r="D512" s="5">
        <v>150</v>
      </c>
      <c r="E512" s="5">
        <v>5.43</v>
      </c>
      <c r="F512" s="5">
        <v>6.1</v>
      </c>
      <c r="G512" s="5">
        <v>30.94</v>
      </c>
      <c r="H512" s="5">
        <v>188</v>
      </c>
      <c r="I512" s="5">
        <v>0</v>
      </c>
    </row>
    <row r="513" spans="1:9" ht="12.95" customHeight="1" x14ac:dyDescent="0.25">
      <c r="A513" s="20" t="s">
        <v>18</v>
      </c>
      <c r="B513" s="20">
        <v>401</v>
      </c>
      <c r="C513" s="31" t="s">
        <v>163</v>
      </c>
      <c r="D513" s="5">
        <v>200</v>
      </c>
      <c r="E513" s="5">
        <v>0.6</v>
      </c>
      <c r="F513" s="5">
        <v>0.1</v>
      </c>
      <c r="G513" s="5">
        <v>31.7</v>
      </c>
      <c r="H513" s="5">
        <v>104</v>
      </c>
      <c r="I513" s="5">
        <v>0</v>
      </c>
    </row>
    <row r="514" spans="1:9" ht="12.95" customHeight="1" x14ac:dyDescent="0.25">
      <c r="A514" s="20" t="s">
        <v>19</v>
      </c>
      <c r="B514" s="20" t="s">
        <v>19</v>
      </c>
      <c r="C514" s="23" t="s">
        <v>183</v>
      </c>
      <c r="D514" s="18">
        <v>35</v>
      </c>
      <c r="E514" s="18">
        <v>2.2999999999999998</v>
      </c>
      <c r="F514" s="18">
        <v>0.3</v>
      </c>
      <c r="G514" s="18">
        <v>14.8</v>
      </c>
      <c r="H514" s="18">
        <v>71.400000000000006</v>
      </c>
      <c r="I514" s="18">
        <v>0</v>
      </c>
    </row>
    <row r="515" spans="1:9" ht="12.95" customHeight="1" x14ac:dyDescent="0.25">
      <c r="A515" s="20" t="s">
        <v>19</v>
      </c>
      <c r="B515" s="20" t="s">
        <v>19</v>
      </c>
      <c r="C515" s="22" t="s">
        <v>153</v>
      </c>
      <c r="D515" s="18">
        <v>30</v>
      </c>
      <c r="E515" s="18">
        <v>2.4</v>
      </c>
      <c r="F515" s="18">
        <v>1</v>
      </c>
      <c r="G515" s="18">
        <v>18</v>
      </c>
      <c r="H515" s="18">
        <v>91.7</v>
      </c>
      <c r="I515" s="18">
        <v>0</v>
      </c>
    </row>
    <row r="516" spans="1:9" ht="12.95" customHeight="1" x14ac:dyDescent="0.25">
      <c r="A516" s="29"/>
      <c r="B516" s="28"/>
      <c r="C516" s="30" t="s">
        <v>185</v>
      </c>
      <c r="D516" s="26"/>
      <c r="E516" s="29">
        <v>30.2</v>
      </c>
      <c r="F516" s="29">
        <v>27.5</v>
      </c>
      <c r="G516" s="29">
        <v>124.2</v>
      </c>
      <c r="H516" s="29">
        <f>SUM(H509:H515)</f>
        <v>839.80000000000007</v>
      </c>
      <c r="I516" s="29">
        <v>24</v>
      </c>
    </row>
    <row r="517" spans="1:9" ht="12.95" customHeight="1" x14ac:dyDescent="0.25">
      <c r="A517" s="232" t="s">
        <v>8</v>
      </c>
      <c r="B517" s="232"/>
      <c r="C517" s="232"/>
      <c r="D517" s="232"/>
      <c r="E517" s="232"/>
      <c r="F517" s="232"/>
      <c r="G517" s="232"/>
      <c r="H517" s="232"/>
      <c r="I517" s="232"/>
    </row>
    <row r="518" spans="1:9" ht="12.95" customHeight="1" x14ac:dyDescent="0.25">
      <c r="A518" s="20" t="s">
        <v>18</v>
      </c>
      <c r="B518" s="20">
        <v>214</v>
      </c>
      <c r="C518" s="69" t="s">
        <v>26</v>
      </c>
      <c r="D518" s="5">
        <v>55</v>
      </c>
      <c r="E518" s="18">
        <v>5.3</v>
      </c>
      <c r="F518" s="18">
        <v>8.8000000000000007</v>
      </c>
      <c r="G518" s="18">
        <v>1</v>
      </c>
      <c r="H518" s="18">
        <v>104</v>
      </c>
      <c r="I518" s="18">
        <v>0</v>
      </c>
    </row>
    <row r="519" spans="1:9" ht="12.95" customHeight="1" x14ac:dyDescent="0.25">
      <c r="A519" s="20" t="s">
        <v>19</v>
      </c>
      <c r="B519" s="20" t="s">
        <v>19</v>
      </c>
      <c r="C519" s="69" t="s">
        <v>153</v>
      </c>
      <c r="D519" s="5">
        <v>20</v>
      </c>
      <c r="E519" s="18">
        <v>1.5</v>
      </c>
      <c r="F519" s="18">
        <v>0.5</v>
      </c>
      <c r="G519" s="18">
        <v>10.3</v>
      </c>
      <c r="H519" s="18">
        <v>52.4</v>
      </c>
      <c r="I519" s="18">
        <v>0</v>
      </c>
    </row>
    <row r="520" spans="1:9" ht="12.95" customHeight="1" x14ac:dyDescent="0.25">
      <c r="A520" s="20" t="s">
        <v>18</v>
      </c>
      <c r="B520" s="20">
        <v>442</v>
      </c>
      <c r="C520" s="69" t="s">
        <v>61</v>
      </c>
      <c r="D520" s="5">
        <v>200</v>
      </c>
      <c r="E520" s="18">
        <v>0.5</v>
      </c>
      <c r="F520" s="18">
        <v>0.1</v>
      </c>
      <c r="G520" s="18">
        <v>9.9</v>
      </c>
      <c r="H520" s="18">
        <v>43</v>
      </c>
      <c r="I520" s="18">
        <v>2</v>
      </c>
    </row>
    <row r="521" spans="1:9" ht="12.95" customHeight="1" x14ac:dyDescent="0.25">
      <c r="A521" s="20" t="s">
        <v>19</v>
      </c>
      <c r="B521" s="20" t="s">
        <v>19</v>
      </c>
      <c r="C521" s="69" t="s">
        <v>84</v>
      </c>
      <c r="D521" s="5">
        <v>260</v>
      </c>
      <c r="E521" s="18">
        <v>3.7</v>
      </c>
      <c r="F521" s="18">
        <v>0.4</v>
      </c>
      <c r="G521" s="18">
        <v>21</v>
      </c>
      <c r="H521" s="18">
        <v>51</v>
      </c>
      <c r="I521" s="18">
        <v>27</v>
      </c>
    </row>
    <row r="522" spans="1:9" ht="12.95" customHeight="1" x14ac:dyDescent="0.25">
      <c r="A522" s="30"/>
      <c r="B522" s="30"/>
      <c r="C522" s="30" t="s">
        <v>185</v>
      </c>
      <c r="D522" s="26"/>
      <c r="E522" s="29">
        <f>SUM(E518:E521)</f>
        <v>11</v>
      </c>
      <c r="F522" s="29">
        <f>SUM(F518:F521)</f>
        <v>9.8000000000000007</v>
      </c>
      <c r="G522" s="29">
        <f>SUM(G518:G521)</f>
        <v>42.2</v>
      </c>
      <c r="H522" s="29">
        <f>SUM(H518:H521)</f>
        <v>250.4</v>
      </c>
      <c r="I522" s="29">
        <v>29</v>
      </c>
    </row>
    <row r="523" spans="1:9" ht="12.95" customHeight="1" x14ac:dyDescent="0.25">
      <c r="A523" s="233" t="s">
        <v>9</v>
      </c>
      <c r="B523" s="228"/>
      <c r="C523" s="228"/>
      <c r="D523" s="228"/>
      <c r="E523" s="228"/>
      <c r="F523" s="228"/>
      <c r="G523" s="228"/>
      <c r="H523" s="228"/>
      <c r="I523" s="228"/>
    </row>
    <row r="524" spans="1:9" ht="12.95" customHeight="1" x14ac:dyDescent="0.25">
      <c r="A524" s="20" t="s">
        <v>18</v>
      </c>
      <c r="B524" s="20">
        <v>14</v>
      </c>
      <c r="C524" s="23" t="s">
        <v>60</v>
      </c>
      <c r="D524" s="5">
        <v>11</v>
      </c>
      <c r="E524" s="18">
        <v>3.4</v>
      </c>
      <c r="F524" s="18">
        <v>4.4000000000000004</v>
      </c>
      <c r="G524" s="18">
        <v>0</v>
      </c>
      <c r="H524" s="18">
        <v>49</v>
      </c>
      <c r="I524" s="18">
        <v>0</v>
      </c>
    </row>
    <row r="525" spans="1:9" ht="12.95" customHeight="1" x14ac:dyDescent="0.25">
      <c r="A525" s="20" t="s">
        <v>18</v>
      </c>
      <c r="B525" s="20">
        <v>272</v>
      </c>
      <c r="C525" s="23" t="s">
        <v>59</v>
      </c>
      <c r="D525" s="5">
        <v>80</v>
      </c>
      <c r="E525" s="18">
        <v>12</v>
      </c>
      <c r="F525" s="19"/>
      <c r="G525" s="18">
        <v>10</v>
      </c>
      <c r="H525" s="18">
        <v>125</v>
      </c>
      <c r="I525" s="18">
        <v>0</v>
      </c>
    </row>
    <row r="526" spans="1:9" ht="12.95" customHeight="1" x14ac:dyDescent="0.25">
      <c r="A526" s="20" t="s">
        <v>18</v>
      </c>
      <c r="B526" s="20">
        <v>338</v>
      </c>
      <c r="C526" s="23" t="s">
        <v>179</v>
      </c>
      <c r="D526" s="5">
        <v>250</v>
      </c>
      <c r="E526" s="18">
        <v>5.7</v>
      </c>
      <c r="F526" s="19"/>
      <c r="G526" s="18">
        <v>23.3</v>
      </c>
      <c r="H526" s="18">
        <v>207</v>
      </c>
      <c r="I526" s="18">
        <v>31</v>
      </c>
    </row>
    <row r="527" spans="1:9" ht="12.95" customHeight="1" x14ac:dyDescent="0.25">
      <c r="A527" s="20" t="s">
        <v>54</v>
      </c>
      <c r="B527" s="20">
        <v>431</v>
      </c>
      <c r="C527" s="23" t="s">
        <v>44</v>
      </c>
      <c r="D527" s="5">
        <v>200</v>
      </c>
      <c r="E527" s="18">
        <v>0.3</v>
      </c>
      <c r="F527" s="18">
        <v>0.1</v>
      </c>
      <c r="G527" s="18">
        <v>15.2</v>
      </c>
      <c r="H527" s="18">
        <v>62</v>
      </c>
      <c r="I527" s="18">
        <v>3</v>
      </c>
    </row>
    <row r="528" spans="1:9" ht="12.95" customHeight="1" x14ac:dyDescent="0.25">
      <c r="A528" s="20" t="s">
        <v>19</v>
      </c>
      <c r="B528" s="20" t="s">
        <v>19</v>
      </c>
      <c r="C528" s="23" t="s">
        <v>184</v>
      </c>
      <c r="D528" s="5">
        <v>20</v>
      </c>
      <c r="E528" s="18">
        <v>2.2999999999999998</v>
      </c>
      <c r="F528" s="18">
        <v>0.3</v>
      </c>
      <c r="G528" s="18">
        <v>8.5</v>
      </c>
      <c r="H528" s="18">
        <v>40.200000000000003</v>
      </c>
      <c r="I528" s="18">
        <v>0</v>
      </c>
    </row>
    <row r="529" spans="1:9" ht="12.95" customHeight="1" x14ac:dyDescent="0.25">
      <c r="A529" s="20" t="s">
        <v>19</v>
      </c>
      <c r="B529" s="20" t="s">
        <v>19</v>
      </c>
      <c r="C529" s="23" t="s">
        <v>153</v>
      </c>
      <c r="D529" s="5">
        <v>20</v>
      </c>
      <c r="E529" s="18">
        <v>2.4</v>
      </c>
      <c r="F529" s="18">
        <v>1</v>
      </c>
      <c r="G529" s="18">
        <v>12</v>
      </c>
      <c r="H529" s="18">
        <v>40.6</v>
      </c>
      <c r="I529" s="18">
        <v>0</v>
      </c>
    </row>
    <row r="530" spans="1:9" ht="12.95" customHeight="1" x14ac:dyDescent="0.25">
      <c r="A530" s="30"/>
      <c r="B530" s="30"/>
      <c r="C530" s="30" t="s">
        <v>185</v>
      </c>
      <c r="D530" s="26"/>
      <c r="E530" s="29">
        <f>SUM(E524:E529)</f>
        <v>26.1</v>
      </c>
      <c r="F530" s="29">
        <f>SUM(F527:F529)</f>
        <v>1.4</v>
      </c>
      <c r="G530" s="79">
        <f>SUM(G524:G529)</f>
        <v>69</v>
      </c>
      <c r="H530" s="29">
        <f>SUM(H524:H529)</f>
        <v>523.79999999999995</v>
      </c>
      <c r="I530" s="29">
        <v>34</v>
      </c>
    </row>
    <row r="531" spans="1:9" ht="12.95" customHeight="1" x14ac:dyDescent="0.25">
      <c r="A531" s="232" t="s">
        <v>12</v>
      </c>
      <c r="B531" s="232"/>
      <c r="C531" s="232"/>
      <c r="D531" s="232"/>
      <c r="E531" s="232"/>
      <c r="F531" s="232"/>
      <c r="G531" s="232"/>
      <c r="H531" s="232"/>
      <c r="I531" s="232"/>
    </row>
    <row r="532" spans="1:9" ht="12.95" customHeight="1" x14ac:dyDescent="0.25">
      <c r="A532" s="20" t="s">
        <v>19</v>
      </c>
      <c r="B532" s="20" t="s">
        <v>19</v>
      </c>
      <c r="C532" s="20" t="s">
        <v>58</v>
      </c>
      <c r="D532" s="5">
        <v>80</v>
      </c>
      <c r="E532" s="5">
        <v>1.8</v>
      </c>
      <c r="F532" s="5">
        <v>1.6</v>
      </c>
      <c r="G532" s="5">
        <v>48.6</v>
      </c>
      <c r="H532" s="5">
        <v>205</v>
      </c>
      <c r="I532" s="5">
        <v>0</v>
      </c>
    </row>
    <row r="533" spans="1:9" ht="12.95" customHeight="1" x14ac:dyDescent="0.25">
      <c r="A533" s="20" t="s">
        <v>18</v>
      </c>
      <c r="B533" s="20">
        <v>435</v>
      </c>
      <c r="C533" s="23" t="s">
        <v>159</v>
      </c>
      <c r="D533" s="5">
        <v>125</v>
      </c>
      <c r="E533" s="18">
        <v>2.5</v>
      </c>
      <c r="F533" s="18">
        <v>1.9</v>
      </c>
      <c r="G533" s="18">
        <v>3.8</v>
      </c>
      <c r="H533" s="18">
        <v>60</v>
      </c>
      <c r="I533" s="18">
        <v>0.9</v>
      </c>
    </row>
    <row r="534" spans="1:9" ht="12.95" customHeight="1" x14ac:dyDescent="0.25">
      <c r="A534" s="20"/>
      <c r="B534" s="20"/>
      <c r="C534" s="30" t="s">
        <v>185</v>
      </c>
      <c r="D534" s="26"/>
      <c r="E534" s="29">
        <v>4.3</v>
      </c>
      <c r="F534" s="29">
        <v>3.5</v>
      </c>
      <c r="G534" s="29">
        <v>52.4</v>
      </c>
      <c r="H534" s="29">
        <v>265</v>
      </c>
      <c r="I534" s="29">
        <v>0.9</v>
      </c>
    </row>
    <row r="535" spans="1:9" ht="12.95" customHeight="1" x14ac:dyDescent="0.25">
      <c r="A535" s="20"/>
      <c r="B535" s="20"/>
      <c r="C535" s="29" t="s">
        <v>20</v>
      </c>
      <c r="D535" s="26"/>
      <c r="E535" s="29">
        <v>87.19</v>
      </c>
      <c r="F535" s="29">
        <v>76</v>
      </c>
      <c r="G535" s="29">
        <v>250</v>
      </c>
      <c r="H535" s="29">
        <v>2071</v>
      </c>
      <c r="I535" s="29">
        <v>139</v>
      </c>
    </row>
    <row r="536" spans="1:9" x14ac:dyDescent="0.25">
      <c r="A536" t="s">
        <v>127</v>
      </c>
      <c r="B536" s="11"/>
      <c r="D536" s="12"/>
    </row>
    <row r="537" spans="1:9" x14ac:dyDescent="0.25">
      <c r="A537" t="s">
        <v>128</v>
      </c>
      <c r="B537" s="11"/>
      <c r="D537" s="12"/>
    </row>
    <row r="538" spans="1:9" x14ac:dyDescent="0.25">
      <c r="B538" s="11"/>
      <c r="D538" s="12"/>
    </row>
  </sheetData>
  <mergeCells count="196">
    <mergeCell ref="A499:I499"/>
    <mergeCell ref="A506:I506"/>
    <mergeCell ref="A508:I508"/>
    <mergeCell ref="A517:I517"/>
    <mergeCell ref="A523:I523"/>
    <mergeCell ref="A531:I531"/>
    <mergeCell ref="A496:I496"/>
    <mergeCell ref="A497:A498"/>
    <mergeCell ref="B497:B498"/>
    <mergeCell ref="C497:C498"/>
    <mergeCell ref="D497:D498"/>
    <mergeCell ref="E497:G497"/>
    <mergeCell ref="H497:H498"/>
    <mergeCell ref="I497:I498"/>
    <mergeCell ref="I459:I460"/>
    <mergeCell ref="A461:I461"/>
    <mergeCell ref="A469:I469"/>
    <mergeCell ref="A478:I478"/>
    <mergeCell ref="A482:I482"/>
    <mergeCell ref="A490:I490"/>
    <mergeCell ref="A467:I467"/>
    <mergeCell ref="A459:A460"/>
    <mergeCell ref="B459:B460"/>
    <mergeCell ref="C459:C460"/>
    <mergeCell ref="D459:D460"/>
    <mergeCell ref="E459:G459"/>
    <mergeCell ref="H459:H460"/>
    <mergeCell ref="A423:I423"/>
    <mergeCell ref="A432:I432"/>
    <mergeCell ref="A441:I441"/>
    <mergeCell ref="A445:I445"/>
    <mergeCell ref="A452:I452"/>
    <mergeCell ref="A458:I458"/>
    <mergeCell ref="A430:I430"/>
    <mergeCell ref="A420:I420"/>
    <mergeCell ref="A421:A422"/>
    <mergeCell ref="B421:B422"/>
    <mergeCell ref="C421:C422"/>
    <mergeCell ref="D421:D422"/>
    <mergeCell ref="E421:G421"/>
    <mergeCell ref="H421:H422"/>
    <mergeCell ref="I421:I422"/>
    <mergeCell ref="I385:I386"/>
    <mergeCell ref="A387:I387"/>
    <mergeCell ref="A395:I395"/>
    <mergeCell ref="A404:I404"/>
    <mergeCell ref="A408:I408"/>
    <mergeCell ref="A416:I416"/>
    <mergeCell ref="A393:I393"/>
    <mergeCell ref="A385:A386"/>
    <mergeCell ref="B385:B386"/>
    <mergeCell ref="C385:C386"/>
    <mergeCell ref="D385:D386"/>
    <mergeCell ref="E385:G385"/>
    <mergeCell ref="H385:H386"/>
    <mergeCell ref="A347:I347"/>
    <mergeCell ref="A356:I356"/>
    <mergeCell ref="A365:I365"/>
    <mergeCell ref="A370:I370"/>
    <mergeCell ref="A379:I379"/>
    <mergeCell ref="A384:I384"/>
    <mergeCell ref="A354:I354"/>
    <mergeCell ref="A344:I344"/>
    <mergeCell ref="A345:A346"/>
    <mergeCell ref="B345:B346"/>
    <mergeCell ref="C345:C346"/>
    <mergeCell ref="D345:D346"/>
    <mergeCell ref="E345:G345"/>
    <mergeCell ref="H345:H346"/>
    <mergeCell ref="I345:I346"/>
    <mergeCell ref="I307:I308"/>
    <mergeCell ref="A309:I309"/>
    <mergeCell ref="A318:I318"/>
    <mergeCell ref="A327:I327"/>
    <mergeCell ref="A331:I331"/>
    <mergeCell ref="A340:I340"/>
    <mergeCell ref="A316:I316"/>
    <mergeCell ref="A307:A308"/>
    <mergeCell ref="B307:B308"/>
    <mergeCell ref="C307:C308"/>
    <mergeCell ref="D307:D308"/>
    <mergeCell ref="E307:G307"/>
    <mergeCell ref="H307:H308"/>
    <mergeCell ref="A271:I271"/>
    <mergeCell ref="A280:I280"/>
    <mergeCell ref="A288:I288"/>
    <mergeCell ref="A293:I293"/>
    <mergeCell ref="A302:I302"/>
    <mergeCell ref="A306:I306"/>
    <mergeCell ref="A278:I278"/>
    <mergeCell ref="A262:I262"/>
    <mergeCell ref="A268:I268"/>
    <mergeCell ref="A269:A270"/>
    <mergeCell ref="B269:B270"/>
    <mergeCell ref="C269:C270"/>
    <mergeCell ref="D269:D270"/>
    <mergeCell ref="E269:G269"/>
    <mergeCell ref="H269:H270"/>
    <mergeCell ref="I269:I270"/>
    <mergeCell ref="I230:I231"/>
    <mergeCell ref="A232:I232"/>
    <mergeCell ref="A237:I237"/>
    <mergeCell ref="A239:I239"/>
    <mergeCell ref="A248:I248"/>
    <mergeCell ref="A253:I253"/>
    <mergeCell ref="A230:A231"/>
    <mergeCell ref="B230:B231"/>
    <mergeCell ref="C230:C231"/>
    <mergeCell ref="D230:D231"/>
    <mergeCell ref="E230:G230"/>
    <mergeCell ref="H230:H231"/>
    <mergeCell ref="A191:I191"/>
    <mergeCell ref="A199:I199"/>
    <mergeCell ref="A208:I208"/>
    <mergeCell ref="A214:I214"/>
    <mergeCell ref="A223:I223"/>
    <mergeCell ref="A229:I229"/>
    <mergeCell ref="A197:I197"/>
    <mergeCell ref="A188:I188"/>
    <mergeCell ref="A189:A190"/>
    <mergeCell ref="B189:B190"/>
    <mergeCell ref="C189:C190"/>
    <mergeCell ref="D189:D190"/>
    <mergeCell ref="E189:G189"/>
    <mergeCell ref="H189:H190"/>
    <mergeCell ref="I189:I190"/>
    <mergeCell ref="I151:I152"/>
    <mergeCell ref="A153:I153"/>
    <mergeCell ref="A162:I162"/>
    <mergeCell ref="A171:I171"/>
    <mergeCell ref="A176:I176"/>
    <mergeCell ref="A184:I184"/>
    <mergeCell ref="A160:I160"/>
    <mergeCell ref="A151:A152"/>
    <mergeCell ref="B151:B152"/>
    <mergeCell ref="C151:C152"/>
    <mergeCell ref="D151:D152"/>
    <mergeCell ref="E151:G151"/>
    <mergeCell ref="H151:H152"/>
    <mergeCell ref="A117:I117"/>
    <mergeCell ref="A125:I125"/>
    <mergeCell ref="A134:I134"/>
    <mergeCell ref="A138:I138"/>
    <mergeCell ref="A147:I147"/>
    <mergeCell ref="A150:I150"/>
    <mergeCell ref="A123:I123"/>
    <mergeCell ref="A114:I114"/>
    <mergeCell ref="A115:A116"/>
    <mergeCell ref="B115:B116"/>
    <mergeCell ref="C115:C116"/>
    <mergeCell ref="D115:D116"/>
    <mergeCell ref="E115:G115"/>
    <mergeCell ref="H115:H116"/>
    <mergeCell ref="I115:I116"/>
    <mergeCell ref="A80:I80"/>
    <mergeCell ref="A87:I87"/>
    <mergeCell ref="A89:I89"/>
    <mergeCell ref="A98:I98"/>
    <mergeCell ref="A103:I103"/>
    <mergeCell ref="A110:I110"/>
    <mergeCell ref="A77:I77"/>
    <mergeCell ref="A78:A79"/>
    <mergeCell ref="B78:B79"/>
    <mergeCell ref="C78:C79"/>
    <mergeCell ref="D78:D79"/>
    <mergeCell ref="E78:G78"/>
    <mergeCell ref="H78:H79"/>
    <mergeCell ref="I78:I79"/>
    <mergeCell ref="A44:I44"/>
    <mergeCell ref="A50:I50"/>
    <mergeCell ref="A52:I52"/>
    <mergeCell ref="A61:I61"/>
    <mergeCell ref="A65:I65"/>
    <mergeCell ref="A73:I73"/>
    <mergeCell ref="A41:I41"/>
    <mergeCell ref="A42:A43"/>
    <mergeCell ref="B42:B43"/>
    <mergeCell ref="C42:C43"/>
    <mergeCell ref="D42:D43"/>
    <mergeCell ref="E42:G42"/>
    <mergeCell ref="H42:H43"/>
    <mergeCell ref="I42:I43"/>
    <mergeCell ref="A4:I4"/>
    <mergeCell ref="A11:I11"/>
    <mergeCell ref="A13:I13"/>
    <mergeCell ref="A21:I21"/>
    <mergeCell ref="A26:I26"/>
    <mergeCell ref="A35:I35"/>
    <mergeCell ref="A1:I1"/>
    <mergeCell ref="A2:A3"/>
    <mergeCell ref="B2:B3"/>
    <mergeCell ref="C2:C3"/>
    <mergeCell ref="D2:D3"/>
    <mergeCell ref="E2:G2"/>
    <mergeCell ref="H2:H3"/>
    <mergeCell ref="I2:I3"/>
  </mergeCells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0" workbookViewId="0">
      <selection activeCell="X32" sqref="X32"/>
    </sheetView>
  </sheetViews>
  <sheetFormatPr defaultRowHeight="15" x14ac:dyDescent="0.25"/>
  <cols>
    <col min="1" max="1" width="21.7109375" customWidth="1"/>
    <col min="2" max="2" width="4.7109375" customWidth="1"/>
    <col min="3" max="3" width="7.28515625" customWidth="1"/>
    <col min="4" max="4" width="6.140625" customWidth="1"/>
    <col min="5" max="6" width="6.42578125" customWidth="1"/>
    <col min="7" max="7" width="5.7109375" customWidth="1"/>
    <col min="8" max="8" width="6.28515625" customWidth="1"/>
    <col min="9" max="9" width="5.7109375" customWidth="1"/>
    <col min="10" max="10" width="5.85546875" customWidth="1"/>
    <col min="11" max="11" width="5.42578125" customWidth="1"/>
    <col min="12" max="12" width="5.7109375" customWidth="1"/>
    <col min="13" max="13" width="5.42578125" customWidth="1"/>
    <col min="14" max="16" width="5.7109375" customWidth="1"/>
    <col min="17" max="18" width="6.7109375" customWidth="1"/>
    <col min="19" max="19" width="9.5703125" customWidth="1"/>
    <col min="20" max="20" width="7" customWidth="1"/>
  </cols>
  <sheetData>
    <row r="1" spans="1:20" x14ac:dyDescent="0.25">
      <c r="A1" s="324" t="s">
        <v>259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</row>
    <row r="2" spans="1:20" ht="48" x14ac:dyDescent="0.25">
      <c r="A2" s="64" t="s">
        <v>260</v>
      </c>
      <c r="B2" s="93" t="s">
        <v>261</v>
      </c>
      <c r="C2" s="64">
        <v>1</v>
      </c>
      <c r="D2" s="64">
        <v>2</v>
      </c>
      <c r="E2" s="64">
        <v>3</v>
      </c>
      <c r="F2" s="64">
        <v>4</v>
      </c>
      <c r="G2" s="64">
        <v>5</v>
      </c>
      <c r="H2" s="64">
        <v>6</v>
      </c>
      <c r="I2" s="64">
        <v>7</v>
      </c>
      <c r="J2" s="64">
        <v>8</v>
      </c>
      <c r="K2" s="64">
        <v>9</v>
      </c>
      <c r="L2" s="64">
        <v>10</v>
      </c>
      <c r="M2" s="64">
        <v>11</v>
      </c>
      <c r="N2" s="64">
        <v>12</v>
      </c>
      <c r="O2" s="85">
        <v>13</v>
      </c>
      <c r="P2" s="64">
        <v>14</v>
      </c>
      <c r="Q2" s="86" t="s">
        <v>262</v>
      </c>
      <c r="R2" s="86" t="s">
        <v>263</v>
      </c>
      <c r="S2" s="94" t="s">
        <v>264</v>
      </c>
      <c r="T2" s="94" t="s">
        <v>265</v>
      </c>
    </row>
    <row r="3" spans="1:20" x14ac:dyDescent="0.25">
      <c r="A3" s="1" t="s">
        <v>266</v>
      </c>
      <c r="B3" s="95">
        <v>60</v>
      </c>
      <c r="C3" s="5">
        <v>60</v>
      </c>
      <c r="D3" s="5">
        <v>60</v>
      </c>
      <c r="E3" s="5">
        <v>60</v>
      </c>
      <c r="F3" s="5">
        <v>60</v>
      </c>
      <c r="G3" s="5">
        <v>60</v>
      </c>
      <c r="H3" s="5">
        <v>60</v>
      </c>
      <c r="I3" s="5">
        <v>60</v>
      </c>
      <c r="J3" s="5">
        <v>60</v>
      </c>
      <c r="K3" s="5">
        <v>60</v>
      </c>
      <c r="L3" s="5">
        <v>60</v>
      </c>
      <c r="M3" s="5">
        <v>60</v>
      </c>
      <c r="N3" s="5">
        <v>60</v>
      </c>
      <c r="O3" s="5">
        <v>60</v>
      </c>
      <c r="P3" s="43">
        <v>60</v>
      </c>
      <c r="Q3" s="13">
        <f t="shared" ref="Q3:Q31" si="0">SUM(C3:P3)</f>
        <v>840</v>
      </c>
      <c r="R3" s="13">
        <f t="shared" ref="R3:R31" si="1">Q3/14</f>
        <v>60</v>
      </c>
      <c r="S3" s="7"/>
      <c r="T3" s="96">
        <v>1</v>
      </c>
    </row>
    <row r="4" spans="1:20" x14ac:dyDescent="0.25">
      <c r="A4" s="1" t="s">
        <v>267</v>
      </c>
      <c r="B4" s="95">
        <v>100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100</v>
      </c>
      <c r="I4" s="5">
        <v>100</v>
      </c>
      <c r="J4" s="5">
        <v>100</v>
      </c>
      <c r="K4" s="5">
        <v>100</v>
      </c>
      <c r="L4" s="5">
        <v>100</v>
      </c>
      <c r="M4" s="5">
        <v>100</v>
      </c>
      <c r="N4" s="5">
        <v>100</v>
      </c>
      <c r="O4" s="5">
        <v>100</v>
      </c>
      <c r="P4" s="43">
        <v>100</v>
      </c>
      <c r="Q4" s="13">
        <f t="shared" si="0"/>
        <v>1400</v>
      </c>
      <c r="R4" s="13">
        <f t="shared" si="1"/>
        <v>100</v>
      </c>
      <c r="S4" s="7"/>
      <c r="T4" s="96">
        <v>1</v>
      </c>
    </row>
    <row r="5" spans="1:20" x14ac:dyDescent="0.25">
      <c r="A5" s="1" t="s">
        <v>268</v>
      </c>
      <c r="B5" s="95">
        <v>35</v>
      </c>
      <c r="C5" s="1">
        <v>3</v>
      </c>
      <c r="D5" s="1">
        <v>69</v>
      </c>
      <c r="E5" s="1">
        <v>25</v>
      </c>
      <c r="F5" s="1">
        <v>60</v>
      </c>
      <c r="G5" s="1">
        <v>13</v>
      </c>
      <c r="H5" s="1">
        <v>65</v>
      </c>
      <c r="I5" s="1">
        <v>13</v>
      </c>
      <c r="J5" s="1">
        <v>3</v>
      </c>
      <c r="K5" s="1">
        <v>61</v>
      </c>
      <c r="L5" s="1">
        <v>30</v>
      </c>
      <c r="M5" s="1">
        <v>63</v>
      </c>
      <c r="N5" s="1">
        <v>9</v>
      </c>
      <c r="O5" s="1">
        <v>61</v>
      </c>
      <c r="P5" s="13">
        <v>21</v>
      </c>
      <c r="Q5" s="13">
        <f t="shared" si="0"/>
        <v>496</v>
      </c>
      <c r="R5" s="104">
        <f t="shared" si="1"/>
        <v>35.428571428571431</v>
      </c>
      <c r="S5" s="97">
        <f>R5-B5</f>
        <v>0.4285714285714306</v>
      </c>
      <c r="T5" s="96">
        <v>0.98</v>
      </c>
    </row>
    <row r="6" spans="1:20" x14ac:dyDescent="0.25">
      <c r="A6" s="1" t="s">
        <v>269</v>
      </c>
      <c r="B6" s="95">
        <v>0.6</v>
      </c>
      <c r="C6" s="1">
        <v>0.6</v>
      </c>
      <c r="D6" s="1">
        <v>0.6</v>
      </c>
      <c r="E6" s="1">
        <v>0.6</v>
      </c>
      <c r="F6" s="1">
        <v>0.6</v>
      </c>
      <c r="G6" s="1">
        <v>0.6</v>
      </c>
      <c r="H6" s="1">
        <v>0.6</v>
      </c>
      <c r="I6" s="1">
        <v>0.6</v>
      </c>
      <c r="J6" s="1">
        <v>0.6</v>
      </c>
      <c r="K6" s="1">
        <v>0.6</v>
      </c>
      <c r="L6" s="1">
        <v>0.6</v>
      </c>
      <c r="M6" s="1">
        <v>0.6</v>
      </c>
      <c r="N6" s="1">
        <v>0.6</v>
      </c>
      <c r="O6" s="1">
        <v>0.6</v>
      </c>
      <c r="P6" s="13">
        <v>0.6</v>
      </c>
      <c r="Q6" s="13">
        <f t="shared" si="0"/>
        <v>8.3999999999999986</v>
      </c>
      <c r="R6" s="13">
        <f t="shared" si="1"/>
        <v>0.59999999999999987</v>
      </c>
      <c r="S6" s="7"/>
      <c r="T6" s="96">
        <v>1.01</v>
      </c>
    </row>
    <row r="7" spans="1:20" x14ac:dyDescent="0.25">
      <c r="A7" s="1" t="s">
        <v>270</v>
      </c>
      <c r="B7" s="95">
        <v>25</v>
      </c>
      <c r="C7" s="1">
        <v>25</v>
      </c>
      <c r="D7" s="1">
        <v>25</v>
      </c>
      <c r="E7" s="1">
        <v>25</v>
      </c>
      <c r="F7" s="1">
        <v>25</v>
      </c>
      <c r="G7" s="1"/>
      <c r="H7" s="1"/>
      <c r="I7" s="1">
        <v>25</v>
      </c>
      <c r="J7" s="1">
        <v>35</v>
      </c>
      <c r="K7" s="1">
        <v>70</v>
      </c>
      <c r="L7" s="1">
        <v>45</v>
      </c>
      <c r="M7" s="1">
        <v>25</v>
      </c>
      <c r="N7" s="1">
        <v>30</v>
      </c>
      <c r="O7" s="1">
        <v>30</v>
      </c>
      <c r="P7" s="13">
        <v>25</v>
      </c>
      <c r="Q7" s="13">
        <f t="shared" si="0"/>
        <v>385</v>
      </c>
      <c r="R7" s="104">
        <f t="shared" si="1"/>
        <v>27.5</v>
      </c>
      <c r="S7" s="7">
        <v>2.5</v>
      </c>
      <c r="T7" s="96">
        <v>1</v>
      </c>
    </row>
    <row r="8" spans="1:20" x14ac:dyDescent="0.25">
      <c r="A8" s="1" t="s">
        <v>271</v>
      </c>
      <c r="B8" s="95">
        <v>20</v>
      </c>
      <c r="C8" s="98"/>
      <c r="D8" s="98">
        <v>25</v>
      </c>
      <c r="E8" s="98">
        <v>53</v>
      </c>
      <c r="F8" s="98">
        <v>53</v>
      </c>
      <c r="G8" s="98">
        <v>30</v>
      </c>
      <c r="H8" s="98">
        <v>15</v>
      </c>
      <c r="I8" s="98"/>
      <c r="J8" s="98"/>
      <c r="K8" s="98"/>
      <c r="L8" s="98"/>
      <c r="M8" s="98"/>
      <c r="N8" s="98">
        <v>53</v>
      </c>
      <c r="O8" s="98">
        <v>53</v>
      </c>
      <c r="P8" s="105">
        <v>15</v>
      </c>
      <c r="Q8" s="13">
        <f t="shared" si="0"/>
        <v>297</v>
      </c>
      <c r="R8" s="104">
        <f t="shared" si="1"/>
        <v>21.214285714285715</v>
      </c>
      <c r="S8" s="7">
        <v>1.2</v>
      </c>
      <c r="T8" s="96">
        <v>1</v>
      </c>
    </row>
    <row r="9" spans="1:20" x14ac:dyDescent="0.25">
      <c r="A9" s="13" t="s">
        <v>272</v>
      </c>
      <c r="B9" s="95">
        <v>300</v>
      </c>
      <c r="C9" s="1">
        <v>236</v>
      </c>
      <c r="D9" s="1">
        <v>499</v>
      </c>
      <c r="E9" s="1">
        <v>311</v>
      </c>
      <c r="F9" s="1">
        <v>300</v>
      </c>
      <c r="G9" s="1">
        <v>432</v>
      </c>
      <c r="H9" s="1">
        <v>392</v>
      </c>
      <c r="I9" s="1">
        <v>243</v>
      </c>
      <c r="J9" s="1">
        <v>377</v>
      </c>
      <c r="K9" s="1">
        <v>262</v>
      </c>
      <c r="L9" s="1">
        <v>210</v>
      </c>
      <c r="M9" s="1">
        <v>398</v>
      </c>
      <c r="N9" s="1">
        <v>249</v>
      </c>
      <c r="O9" s="1">
        <v>269</v>
      </c>
      <c r="P9" s="13">
        <v>392</v>
      </c>
      <c r="Q9" s="13">
        <f t="shared" si="0"/>
        <v>4570</v>
      </c>
      <c r="R9" s="13">
        <f t="shared" si="1"/>
        <v>326.42857142857144</v>
      </c>
      <c r="S9" s="7">
        <v>9</v>
      </c>
      <c r="T9" s="96">
        <v>1</v>
      </c>
    </row>
    <row r="10" spans="1:20" x14ac:dyDescent="0.25">
      <c r="A10" s="13" t="s">
        <v>273</v>
      </c>
      <c r="B10" s="95">
        <v>400</v>
      </c>
      <c r="C10" s="1">
        <v>467</v>
      </c>
      <c r="D10" s="1">
        <v>330</v>
      </c>
      <c r="E10" s="1">
        <v>391</v>
      </c>
      <c r="F10" s="1">
        <v>320</v>
      </c>
      <c r="G10" s="1">
        <v>332</v>
      </c>
      <c r="H10" s="1">
        <v>375</v>
      </c>
      <c r="I10" s="1">
        <v>348</v>
      </c>
      <c r="J10" s="1">
        <v>565</v>
      </c>
      <c r="K10" s="1">
        <v>286</v>
      </c>
      <c r="L10" s="1">
        <v>603</v>
      </c>
      <c r="M10" s="1">
        <v>373</v>
      </c>
      <c r="N10" s="1">
        <v>564</v>
      </c>
      <c r="O10" s="1">
        <v>282</v>
      </c>
      <c r="P10" s="13">
        <v>350</v>
      </c>
      <c r="Q10" s="13">
        <f t="shared" si="0"/>
        <v>5586</v>
      </c>
      <c r="R10" s="13">
        <f t="shared" si="1"/>
        <v>399</v>
      </c>
      <c r="S10" s="7">
        <v>-1</v>
      </c>
      <c r="T10" s="96">
        <v>1</v>
      </c>
    </row>
    <row r="11" spans="1:20" x14ac:dyDescent="0.25">
      <c r="A11" s="1" t="s">
        <v>274</v>
      </c>
      <c r="B11" s="95">
        <v>260</v>
      </c>
      <c r="C11" s="1">
        <v>260</v>
      </c>
      <c r="D11" s="1">
        <v>260</v>
      </c>
      <c r="E11" s="1">
        <v>260</v>
      </c>
      <c r="F11" s="1">
        <v>260</v>
      </c>
      <c r="G11" s="1">
        <v>260</v>
      </c>
      <c r="H11" s="1">
        <v>260</v>
      </c>
      <c r="I11" s="1">
        <v>260</v>
      </c>
      <c r="J11" s="1">
        <v>260</v>
      </c>
      <c r="K11" s="1">
        <v>260</v>
      </c>
      <c r="L11" s="1">
        <v>260</v>
      </c>
      <c r="M11" s="1">
        <v>260</v>
      </c>
      <c r="N11" s="1">
        <v>260</v>
      </c>
      <c r="O11" s="1">
        <v>260</v>
      </c>
      <c r="P11" s="13">
        <v>260</v>
      </c>
      <c r="Q11" s="13">
        <f t="shared" si="0"/>
        <v>3640</v>
      </c>
      <c r="R11" s="13">
        <f t="shared" si="1"/>
        <v>260</v>
      </c>
      <c r="S11" s="7"/>
      <c r="T11" s="96">
        <v>1</v>
      </c>
    </row>
    <row r="12" spans="1:20" x14ac:dyDescent="0.25">
      <c r="A12" s="1" t="s">
        <v>275</v>
      </c>
      <c r="B12" s="95">
        <v>200</v>
      </c>
      <c r="C12" s="1">
        <v>200</v>
      </c>
      <c r="D12" s="1">
        <v>200</v>
      </c>
      <c r="E12" s="1">
        <v>200</v>
      </c>
      <c r="F12" s="1">
        <v>200</v>
      </c>
      <c r="G12" s="1">
        <v>200</v>
      </c>
      <c r="H12" s="1">
        <v>200</v>
      </c>
      <c r="I12" s="1">
        <v>200</v>
      </c>
      <c r="J12" s="1">
        <v>200</v>
      </c>
      <c r="K12" s="1">
        <v>200</v>
      </c>
      <c r="L12" s="1">
        <v>200</v>
      </c>
      <c r="M12" s="1">
        <v>200</v>
      </c>
      <c r="N12" s="1">
        <v>200</v>
      </c>
      <c r="O12" s="1">
        <v>200</v>
      </c>
      <c r="P12" s="13">
        <v>200</v>
      </c>
      <c r="Q12" s="13">
        <f t="shared" si="0"/>
        <v>2800</v>
      </c>
      <c r="R12" s="13">
        <f t="shared" si="1"/>
        <v>200</v>
      </c>
      <c r="S12" s="7"/>
      <c r="T12" s="96">
        <v>1</v>
      </c>
    </row>
    <row r="13" spans="1:20" x14ac:dyDescent="0.25">
      <c r="A13" s="13" t="s">
        <v>276</v>
      </c>
      <c r="B13" s="95">
        <v>15</v>
      </c>
      <c r="C13" s="13">
        <v>20</v>
      </c>
      <c r="D13" s="13">
        <v>0</v>
      </c>
      <c r="E13" s="43">
        <v>20</v>
      </c>
      <c r="F13" s="13">
        <v>22</v>
      </c>
      <c r="G13" s="13">
        <v>26</v>
      </c>
      <c r="H13" s="13">
        <v>0</v>
      </c>
      <c r="I13" s="43">
        <v>20</v>
      </c>
      <c r="J13" s="13">
        <v>15</v>
      </c>
      <c r="K13" s="13">
        <v>22</v>
      </c>
      <c r="L13" s="13">
        <v>0</v>
      </c>
      <c r="M13" s="43">
        <v>15</v>
      </c>
      <c r="N13" s="13">
        <v>6</v>
      </c>
      <c r="O13" s="13">
        <v>22</v>
      </c>
      <c r="P13" s="43">
        <v>22</v>
      </c>
      <c r="Q13" s="13">
        <f t="shared" si="0"/>
        <v>210</v>
      </c>
      <c r="R13" s="13">
        <f t="shared" si="1"/>
        <v>15</v>
      </c>
      <c r="S13" s="99"/>
      <c r="T13" s="100">
        <v>1</v>
      </c>
    </row>
    <row r="14" spans="1:20" x14ac:dyDescent="0.25">
      <c r="A14" s="1" t="s">
        <v>277</v>
      </c>
      <c r="B14" s="95">
        <v>60</v>
      </c>
      <c r="C14" s="1">
        <v>72</v>
      </c>
      <c r="D14" s="1">
        <v>60</v>
      </c>
      <c r="E14" s="1">
        <v>55</v>
      </c>
      <c r="F14" s="1">
        <v>60</v>
      </c>
      <c r="G14" s="1">
        <v>60</v>
      </c>
      <c r="H14" s="1">
        <v>65</v>
      </c>
      <c r="I14" s="1">
        <v>53</v>
      </c>
      <c r="J14" s="1">
        <v>65</v>
      </c>
      <c r="K14" s="1">
        <v>60</v>
      </c>
      <c r="L14" s="1">
        <v>60</v>
      </c>
      <c r="M14" s="1">
        <v>60</v>
      </c>
      <c r="N14" s="1">
        <v>73</v>
      </c>
      <c r="O14" s="1">
        <v>60</v>
      </c>
      <c r="P14" s="13">
        <v>50</v>
      </c>
      <c r="Q14" s="13">
        <f t="shared" si="0"/>
        <v>853</v>
      </c>
      <c r="R14" s="104">
        <f t="shared" si="1"/>
        <v>60.928571428571431</v>
      </c>
      <c r="S14" s="7">
        <v>0.5</v>
      </c>
      <c r="T14" s="96">
        <v>1</v>
      </c>
    </row>
    <row r="15" spans="1:20" x14ac:dyDescent="0.25">
      <c r="A15" s="1" t="s">
        <v>278</v>
      </c>
      <c r="B15" s="95">
        <v>25</v>
      </c>
      <c r="C15" s="1">
        <v>30</v>
      </c>
      <c r="D15" s="1">
        <v>0</v>
      </c>
      <c r="E15" s="1">
        <v>30</v>
      </c>
      <c r="F15" s="1">
        <v>0</v>
      </c>
      <c r="G15" s="1">
        <v>0</v>
      </c>
      <c r="H15" s="1">
        <v>60</v>
      </c>
      <c r="I15" s="1">
        <v>100</v>
      </c>
      <c r="J15" s="1">
        <v>40</v>
      </c>
      <c r="K15" s="1">
        <v>0</v>
      </c>
      <c r="L15" s="1">
        <v>30</v>
      </c>
      <c r="M15" s="5">
        <v>0</v>
      </c>
      <c r="N15" s="1">
        <v>0</v>
      </c>
      <c r="O15" s="1">
        <v>50</v>
      </c>
      <c r="P15" s="13">
        <v>80</v>
      </c>
      <c r="Q15" s="13">
        <f t="shared" si="0"/>
        <v>420</v>
      </c>
      <c r="R15" s="13">
        <f t="shared" si="1"/>
        <v>30</v>
      </c>
      <c r="S15" s="7"/>
      <c r="T15" s="96">
        <v>1</v>
      </c>
    </row>
    <row r="16" spans="1:20" x14ac:dyDescent="0.25">
      <c r="A16" s="1" t="s">
        <v>39</v>
      </c>
      <c r="B16" s="95">
        <v>3</v>
      </c>
      <c r="C16" s="1">
        <v>6</v>
      </c>
      <c r="D16" s="1">
        <v>0</v>
      </c>
      <c r="E16" s="1">
        <v>6</v>
      </c>
      <c r="F16" s="1">
        <v>0</v>
      </c>
      <c r="G16" s="1">
        <v>6</v>
      </c>
      <c r="H16" s="1">
        <v>0</v>
      </c>
      <c r="I16" s="1">
        <v>6</v>
      </c>
      <c r="J16" s="1">
        <v>0</v>
      </c>
      <c r="K16" s="1">
        <v>6</v>
      </c>
      <c r="L16" s="1">
        <v>0</v>
      </c>
      <c r="M16" s="1">
        <v>6</v>
      </c>
      <c r="N16" s="1">
        <v>0</v>
      </c>
      <c r="O16" s="1">
        <v>6</v>
      </c>
      <c r="P16" s="13">
        <v>0</v>
      </c>
      <c r="Q16" s="13">
        <f t="shared" si="0"/>
        <v>42</v>
      </c>
      <c r="R16" s="13">
        <f t="shared" si="1"/>
        <v>3</v>
      </c>
      <c r="S16" s="7"/>
      <c r="T16" s="96">
        <v>1</v>
      </c>
    </row>
    <row r="17" spans="1:20" x14ac:dyDescent="0.25">
      <c r="A17" s="1" t="s">
        <v>279</v>
      </c>
      <c r="B17" s="95">
        <v>3</v>
      </c>
      <c r="C17" s="1">
        <v>0</v>
      </c>
      <c r="D17" s="1">
        <v>6</v>
      </c>
      <c r="E17" s="1">
        <v>0</v>
      </c>
      <c r="F17" s="1">
        <v>6</v>
      </c>
      <c r="G17" s="1">
        <v>0</v>
      </c>
      <c r="H17" s="1">
        <v>6</v>
      </c>
      <c r="I17" s="1">
        <v>0</v>
      </c>
      <c r="J17" s="1">
        <v>6</v>
      </c>
      <c r="K17" s="1">
        <v>0</v>
      </c>
      <c r="L17" s="1">
        <v>6</v>
      </c>
      <c r="M17" s="1">
        <v>0</v>
      </c>
      <c r="N17" s="1">
        <v>6</v>
      </c>
      <c r="O17" s="1">
        <v>0</v>
      </c>
      <c r="P17" s="13">
        <v>6</v>
      </c>
      <c r="Q17" s="13">
        <f t="shared" si="0"/>
        <v>42</v>
      </c>
      <c r="R17" s="13">
        <f t="shared" si="1"/>
        <v>3</v>
      </c>
      <c r="S17" s="7"/>
      <c r="T17" s="96">
        <v>1</v>
      </c>
    </row>
    <row r="18" spans="1:20" x14ac:dyDescent="0.25">
      <c r="A18" s="1" t="s">
        <v>280</v>
      </c>
      <c r="B18" s="101">
        <v>84.6</v>
      </c>
      <c r="C18" s="1">
        <v>100</v>
      </c>
      <c r="D18" s="1">
        <v>0</v>
      </c>
      <c r="E18" s="1">
        <v>137.5</v>
      </c>
      <c r="F18" s="1">
        <v>100</v>
      </c>
      <c r="G18" s="1">
        <v>85.4</v>
      </c>
      <c r="H18" s="1">
        <v>0</v>
      </c>
      <c r="I18" s="1">
        <v>86</v>
      </c>
      <c r="J18" s="1">
        <v>110</v>
      </c>
      <c r="K18" s="1">
        <v>84.6</v>
      </c>
      <c r="L18" s="1">
        <v>132.5</v>
      </c>
      <c r="M18" s="1">
        <v>80</v>
      </c>
      <c r="N18" s="1">
        <v>84</v>
      </c>
      <c r="O18" s="1">
        <v>94</v>
      </c>
      <c r="P18" s="13">
        <v>85.4</v>
      </c>
      <c r="Q18" s="13">
        <f t="shared" si="0"/>
        <v>1179.4000000000001</v>
      </c>
      <c r="R18" s="104">
        <f t="shared" si="1"/>
        <v>84.242857142857147</v>
      </c>
      <c r="S18" s="7">
        <v>-0.03</v>
      </c>
      <c r="T18" s="96">
        <v>1</v>
      </c>
    </row>
    <row r="19" spans="1:20" x14ac:dyDescent="0.25">
      <c r="A19" s="102" t="s">
        <v>281</v>
      </c>
      <c r="B19" s="95">
        <v>24</v>
      </c>
      <c r="C19" s="1">
        <v>0</v>
      </c>
      <c r="D19" s="1">
        <v>110</v>
      </c>
      <c r="E19" s="1">
        <v>0</v>
      </c>
      <c r="F19" s="1">
        <v>0</v>
      </c>
      <c r="G19" s="1">
        <v>0</v>
      </c>
      <c r="H19" s="20">
        <v>100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110</v>
      </c>
      <c r="P19" s="13">
        <v>0</v>
      </c>
      <c r="Q19" s="13">
        <f t="shared" si="0"/>
        <v>320</v>
      </c>
      <c r="R19" s="13">
        <f t="shared" si="1"/>
        <v>22.857142857142858</v>
      </c>
      <c r="S19" s="103">
        <f>R19-B19</f>
        <v>-1.1428571428571423</v>
      </c>
      <c r="T19" s="96">
        <v>1</v>
      </c>
    </row>
    <row r="20" spans="1:20" x14ac:dyDescent="0.25">
      <c r="A20" s="102" t="s">
        <v>282</v>
      </c>
      <c r="B20" s="95">
        <v>80</v>
      </c>
      <c r="C20" s="5">
        <v>52</v>
      </c>
      <c r="D20" s="1">
        <v>97</v>
      </c>
      <c r="E20" s="1">
        <v>80</v>
      </c>
      <c r="F20" s="1">
        <v>105</v>
      </c>
      <c r="G20" s="1">
        <v>100</v>
      </c>
      <c r="H20" s="1">
        <v>80</v>
      </c>
      <c r="I20" s="1">
        <v>125</v>
      </c>
      <c r="J20" s="1">
        <v>0</v>
      </c>
      <c r="K20" s="1">
        <v>81</v>
      </c>
      <c r="L20" s="1">
        <v>87</v>
      </c>
      <c r="M20" s="1">
        <v>125</v>
      </c>
      <c r="N20" s="1">
        <v>85</v>
      </c>
      <c r="O20" s="1">
        <v>31</v>
      </c>
      <c r="P20" s="13">
        <v>125</v>
      </c>
      <c r="Q20" s="13">
        <f t="shared" si="0"/>
        <v>1173</v>
      </c>
      <c r="R20" s="13">
        <f t="shared" si="1"/>
        <v>83.785714285714292</v>
      </c>
      <c r="S20" s="97">
        <f>R20-B20</f>
        <v>3.7857142857142918</v>
      </c>
      <c r="T20" s="96">
        <v>1</v>
      </c>
    </row>
    <row r="21" spans="1:20" x14ac:dyDescent="0.25">
      <c r="A21" s="102" t="s">
        <v>283</v>
      </c>
      <c r="B21" s="95">
        <v>10</v>
      </c>
      <c r="C21" s="1">
        <v>60</v>
      </c>
      <c r="D21" s="1"/>
      <c r="E21" s="1">
        <v>0</v>
      </c>
      <c r="F21" s="1"/>
      <c r="G21" s="1">
        <v>0</v>
      </c>
      <c r="H21" s="1">
        <v>25</v>
      </c>
      <c r="I21" s="1">
        <v>0</v>
      </c>
      <c r="J21" s="1">
        <v>60</v>
      </c>
      <c r="K21" s="1"/>
      <c r="L21" s="1">
        <v>0</v>
      </c>
      <c r="M21" s="1"/>
      <c r="N21" s="1">
        <v>0</v>
      </c>
      <c r="O21" s="1">
        <v>0</v>
      </c>
      <c r="P21" s="13"/>
      <c r="Q21" s="13">
        <f t="shared" si="0"/>
        <v>145</v>
      </c>
      <c r="R21" s="13">
        <f t="shared" si="1"/>
        <v>10.357142857142858</v>
      </c>
      <c r="S21" s="103">
        <f>R21-B21</f>
        <v>0.35714285714285765</v>
      </c>
      <c r="T21" s="96">
        <v>1</v>
      </c>
    </row>
    <row r="22" spans="1:20" x14ac:dyDescent="0.25">
      <c r="A22" s="102" t="s">
        <v>284</v>
      </c>
      <c r="B22" s="95">
        <v>550</v>
      </c>
      <c r="C22" s="1">
        <v>558</v>
      </c>
      <c r="D22" s="1">
        <v>450</v>
      </c>
      <c r="E22" s="1">
        <v>540</v>
      </c>
      <c r="F22" s="1">
        <v>514</v>
      </c>
      <c r="G22" s="1">
        <v>526</v>
      </c>
      <c r="H22" s="1">
        <v>489</v>
      </c>
      <c r="I22" s="1">
        <v>589</v>
      </c>
      <c r="J22" s="1">
        <v>507</v>
      </c>
      <c r="K22" s="1">
        <v>506</v>
      </c>
      <c r="L22" s="1">
        <v>440</v>
      </c>
      <c r="M22" s="1">
        <v>555</v>
      </c>
      <c r="N22" s="1">
        <v>531</v>
      </c>
      <c r="O22" s="1">
        <v>442</v>
      </c>
      <c r="P22" s="13">
        <v>693</v>
      </c>
      <c r="Q22" s="13">
        <f t="shared" si="0"/>
        <v>7340</v>
      </c>
      <c r="R22" s="13">
        <f t="shared" si="1"/>
        <v>524.28571428571433</v>
      </c>
      <c r="S22" s="7">
        <v>-25.7</v>
      </c>
      <c r="T22" s="96">
        <v>1</v>
      </c>
    </row>
    <row r="23" spans="1:20" x14ac:dyDescent="0.25">
      <c r="A23" s="102" t="s">
        <v>285</v>
      </c>
      <c r="B23" s="95">
        <v>50</v>
      </c>
      <c r="C23" s="1">
        <v>110</v>
      </c>
      <c r="D23" s="1">
        <v>0</v>
      </c>
      <c r="E23" s="1">
        <v>100</v>
      </c>
      <c r="F23" s="1">
        <v>0</v>
      </c>
      <c r="G23" s="1">
        <v>100</v>
      </c>
      <c r="H23" s="1">
        <v>100</v>
      </c>
      <c r="I23" s="1">
        <v>0</v>
      </c>
      <c r="J23" s="1">
        <v>100</v>
      </c>
      <c r="K23" s="1">
        <v>0</v>
      </c>
      <c r="L23" s="1">
        <v>100</v>
      </c>
      <c r="M23" s="1">
        <v>0</v>
      </c>
      <c r="N23" s="1">
        <v>100</v>
      </c>
      <c r="O23" s="1">
        <v>26</v>
      </c>
      <c r="P23" s="13">
        <v>0</v>
      </c>
      <c r="Q23" s="13">
        <f t="shared" si="0"/>
        <v>736</v>
      </c>
      <c r="R23" s="104">
        <f t="shared" si="1"/>
        <v>52.571428571428569</v>
      </c>
      <c r="S23" s="97">
        <f>R23-B23</f>
        <v>2.5714285714285694</v>
      </c>
      <c r="T23" s="96">
        <v>1</v>
      </c>
    </row>
    <row r="24" spans="1:20" x14ac:dyDescent="0.25">
      <c r="A24" s="102" t="s">
        <v>286</v>
      </c>
      <c r="B24" s="95">
        <v>10</v>
      </c>
      <c r="C24" s="1">
        <v>10</v>
      </c>
      <c r="D24" s="1">
        <v>10</v>
      </c>
      <c r="E24" s="1">
        <v>10</v>
      </c>
      <c r="F24" s="1">
        <v>20</v>
      </c>
      <c r="G24" s="1">
        <v>0</v>
      </c>
      <c r="H24" s="1">
        <v>10</v>
      </c>
      <c r="I24" s="1">
        <v>10</v>
      </c>
      <c r="J24" s="1">
        <v>5</v>
      </c>
      <c r="K24" s="1">
        <v>15</v>
      </c>
      <c r="L24" s="1">
        <v>20</v>
      </c>
      <c r="M24" s="1">
        <v>10</v>
      </c>
      <c r="N24" s="1">
        <v>10</v>
      </c>
      <c r="O24" s="1">
        <v>10</v>
      </c>
      <c r="P24" s="13">
        <v>0</v>
      </c>
      <c r="Q24" s="13">
        <f t="shared" si="0"/>
        <v>140</v>
      </c>
      <c r="R24" s="13">
        <f t="shared" si="1"/>
        <v>10</v>
      </c>
      <c r="S24" s="7"/>
      <c r="T24" s="96">
        <v>1</v>
      </c>
    </row>
    <row r="25" spans="1:20" x14ac:dyDescent="0.25">
      <c r="A25" s="102" t="s">
        <v>287</v>
      </c>
      <c r="B25" s="95">
        <v>10</v>
      </c>
      <c r="C25" s="1">
        <v>11</v>
      </c>
      <c r="D25" s="1">
        <v>11</v>
      </c>
      <c r="E25" s="1">
        <v>11</v>
      </c>
      <c r="F25" s="1">
        <v>0</v>
      </c>
      <c r="G25" s="1">
        <v>11</v>
      </c>
      <c r="H25" s="1">
        <v>0</v>
      </c>
      <c r="I25" s="1">
        <v>11</v>
      </c>
      <c r="J25" s="1">
        <v>13</v>
      </c>
      <c r="K25" s="1">
        <v>0</v>
      </c>
      <c r="L25" s="1">
        <v>23</v>
      </c>
      <c r="M25" s="1">
        <v>11</v>
      </c>
      <c r="N25" s="1">
        <v>23</v>
      </c>
      <c r="O25" s="1">
        <v>11</v>
      </c>
      <c r="P25" s="13">
        <v>23</v>
      </c>
      <c r="Q25" s="13">
        <f t="shared" si="0"/>
        <v>159</v>
      </c>
      <c r="R25" s="104">
        <f t="shared" si="1"/>
        <v>11.357142857142858</v>
      </c>
      <c r="S25" s="97">
        <f>R25-B25</f>
        <v>1.3571428571428577</v>
      </c>
      <c r="T25" s="96">
        <v>1</v>
      </c>
    </row>
    <row r="26" spans="1:20" x14ac:dyDescent="0.25">
      <c r="A26" s="102" t="s">
        <v>1</v>
      </c>
      <c r="B26" s="95">
        <v>35</v>
      </c>
      <c r="C26" s="1">
        <v>35</v>
      </c>
      <c r="D26" s="1">
        <v>48</v>
      </c>
      <c r="E26" s="1">
        <v>30</v>
      </c>
      <c r="F26" s="1">
        <v>45</v>
      </c>
      <c r="G26" s="1">
        <v>40</v>
      </c>
      <c r="H26" s="1">
        <v>38</v>
      </c>
      <c r="I26" s="1">
        <v>37</v>
      </c>
      <c r="J26" s="1">
        <v>35</v>
      </c>
      <c r="K26" s="1">
        <v>40</v>
      </c>
      <c r="L26" s="1">
        <v>42</v>
      </c>
      <c r="M26" s="1">
        <v>33</v>
      </c>
      <c r="N26" s="1">
        <v>35</v>
      </c>
      <c r="O26" s="1">
        <v>30</v>
      </c>
      <c r="P26" s="13">
        <v>40</v>
      </c>
      <c r="Q26" s="13">
        <f t="shared" si="0"/>
        <v>528</v>
      </c>
      <c r="R26" s="104">
        <f t="shared" si="1"/>
        <v>37.714285714285715</v>
      </c>
      <c r="S26" s="97">
        <f>R26-B26</f>
        <v>2.7142857142857153</v>
      </c>
      <c r="T26" s="96">
        <v>1</v>
      </c>
    </row>
    <row r="27" spans="1:20" x14ac:dyDescent="0.25">
      <c r="A27" s="102" t="s">
        <v>288</v>
      </c>
      <c r="B27" s="95">
        <v>12</v>
      </c>
      <c r="C27" s="1">
        <v>10</v>
      </c>
      <c r="D27" s="1">
        <v>16</v>
      </c>
      <c r="E27" s="1">
        <v>12</v>
      </c>
      <c r="F27" s="1">
        <v>18</v>
      </c>
      <c r="G27" s="1">
        <v>10</v>
      </c>
      <c r="H27" s="1">
        <v>12</v>
      </c>
      <c r="I27" s="1">
        <v>13</v>
      </c>
      <c r="J27" s="1">
        <v>10</v>
      </c>
      <c r="K27" s="1">
        <v>11</v>
      </c>
      <c r="L27" s="1">
        <v>15</v>
      </c>
      <c r="M27" s="1">
        <v>14</v>
      </c>
      <c r="N27" s="1">
        <v>11</v>
      </c>
      <c r="O27" s="1">
        <v>15</v>
      </c>
      <c r="P27" s="13">
        <v>14</v>
      </c>
      <c r="Q27" s="13">
        <f t="shared" si="0"/>
        <v>181</v>
      </c>
      <c r="R27" s="104">
        <f t="shared" si="1"/>
        <v>12.928571428571429</v>
      </c>
      <c r="S27" s="97">
        <f>R27-B27</f>
        <v>0.92857142857142883</v>
      </c>
      <c r="T27" s="96">
        <v>1</v>
      </c>
    </row>
    <row r="28" spans="1:20" x14ac:dyDescent="0.25">
      <c r="A28" s="102" t="s">
        <v>289</v>
      </c>
      <c r="B28" s="95" t="s">
        <v>290</v>
      </c>
      <c r="C28" s="1">
        <v>1.25</v>
      </c>
      <c r="D28" s="1">
        <v>0.7</v>
      </c>
      <c r="E28" s="1">
        <v>1.4</v>
      </c>
      <c r="F28" s="1">
        <v>0.5</v>
      </c>
      <c r="G28" s="1">
        <v>1</v>
      </c>
      <c r="H28" s="1">
        <v>2.4</v>
      </c>
      <c r="I28" s="1">
        <v>1</v>
      </c>
      <c r="J28" s="1">
        <v>1.25</v>
      </c>
      <c r="K28" s="1">
        <v>0.5</v>
      </c>
      <c r="L28" s="1">
        <v>1.4</v>
      </c>
      <c r="M28" s="1">
        <v>0.1</v>
      </c>
      <c r="N28" s="1">
        <v>1.25</v>
      </c>
      <c r="O28" s="1">
        <v>0.25</v>
      </c>
      <c r="P28" s="13">
        <v>1</v>
      </c>
      <c r="Q28" s="13">
        <f t="shared" si="0"/>
        <v>14</v>
      </c>
      <c r="R28" s="13">
        <f t="shared" si="1"/>
        <v>1</v>
      </c>
      <c r="S28" s="7"/>
      <c r="T28" s="96">
        <v>1</v>
      </c>
    </row>
    <row r="29" spans="1:20" x14ac:dyDescent="0.25">
      <c r="A29" s="1" t="s">
        <v>291</v>
      </c>
      <c r="B29" s="95">
        <v>6</v>
      </c>
      <c r="C29" s="5">
        <v>6</v>
      </c>
      <c r="D29" s="5">
        <v>6</v>
      </c>
      <c r="E29" s="5">
        <v>6</v>
      </c>
      <c r="F29" s="5">
        <v>6</v>
      </c>
      <c r="G29" s="5">
        <v>6</v>
      </c>
      <c r="H29" s="5">
        <v>6</v>
      </c>
      <c r="I29" s="5">
        <v>6</v>
      </c>
      <c r="J29" s="5">
        <v>6</v>
      </c>
      <c r="K29" s="5">
        <v>6</v>
      </c>
      <c r="L29" s="5">
        <v>6</v>
      </c>
      <c r="M29" s="5">
        <v>6</v>
      </c>
      <c r="N29" s="5">
        <v>6</v>
      </c>
      <c r="O29" s="5">
        <v>6</v>
      </c>
      <c r="P29" s="43">
        <v>6</v>
      </c>
      <c r="Q29" s="13">
        <f t="shared" si="0"/>
        <v>84</v>
      </c>
      <c r="R29" s="13">
        <f t="shared" si="1"/>
        <v>6</v>
      </c>
      <c r="S29" s="7"/>
      <c r="T29" s="96">
        <v>1</v>
      </c>
    </row>
    <row r="30" spans="1:20" x14ac:dyDescent="0.25">
      <c r="A30" s="1" t="s">
        <v>292</v>
      </c>
      <c r="B30" s="95">
        <v>1</v>
      </c>
      <c r="C30" s="1"/>
      <c r="D30" s="1">
        <v>2</v>
      </c>
      <c r="E30" s="1"/>
      <c r="F30" s="1">
        <v>2</v>
      </c>
      <c r="G30" s="1"/>
      <c r="H30" s="1">
        <v>2</v>
      </c>
      <c r="I30" s="1"/>
      <c r="J30" s="1">
        <v>2</v>
      </c>
      <c r="K30" s="1">
        <v>2</v>
      </c>
      <c r="L30" s="1"/>
      <c r="M30" s="1">
        <v>2</v>
      </c>
      <c r="N30" s="1"/>
      <c r="O30" s="1">
        <v>2</v>
      </c>
      <c r="P30" s="13"/>
      <c r="Q30" s="13">
        <f t="shared" si="0"/>
        <v>14</v>
      </c>
      <c r="R30" s="104">
        <f t="shared" si="1"/>
        <v>1</v>
      </c>
      <c r="S30" s="7"/>
      <c r="T30" s="96">
        <v>1</v>
      </c>
    </row>
    <row r="31" spans="1:20" x14ac:dyDescent="0.25">
      <c r="A31" s="1" t="s">
        <v>293</v>
      </c>
      <c r="B31" s="9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43">
        <v>1</v>
      </c>
      <c r="Q31" s="13">
        <f t="shared" si="0"/>
        <v>14</v>
      </c>
      <c r="R31" s="13">
        <f t="shared" si="1"/>
        <v>1</v>
      </c>
      <c r="S31" s="7"/>
      <c r="T31" s="96">
        <v>1</v>
      </c>
    </row>
  </sheetData>
  <mergeCells count="1">
    <mergeCell ref="A1:T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3" sqref="A3:I45"/>
    </sheetView>
  </sheetViews>
  <sheetFormatPr defaultRowHeight="15" x14ac:dyDescent="0.25"/>
  <cols>
    <col min="1" max="1" width="13.28515625" customWidth="1"/>
    <col min="2" max="2" width="9.140625" style="11" customWidth="1"/>
    <col min="3" max="3" width="54.140625" customWidth="1"/>
    <col min="4" max="4" width="9.7109375" style="8" customWidth="1"/>
    <col min="5" max="9" width="9.7109375" customWidth="1"/>
  </cols>
  <sheetData>
    <row r="1" spans="1:9" ht="3" customHeight="1" x14ac:dyDescent="0.25">
      <c r="A1" s="130"/>
      <c r="B1" s="131"/>
      <c r="C1" s="130"/>
      <c r="D1" s="132"/>
      <c r="E1" s="133"/>
      <c r="F1" s="133"/>
      <c r="G1" s="133"/>
      <c r="H1" s="133"/>
      <c r="I1" s="133"/>
    </row>
    <row r="2" spans="1:9" hidden="1" x14ac:dyDescent="0.25">
      <c r="A2" s="134"/>
      <c r="B2" s="135"/>
      <c r="C2" s="134"/>
      <c r="D2" s="136"/>
      <c r="E2" s="134"/>
      <c r="F2" s="134"/>
      <c r="G2" s="134"/>
      <c r="H2" s="134"/>
      <c r="I2" s="134"/>
    </row>
    <row r="3" spans="1:9" x14ac:dyDescent="0.25">
      <c r="A3" s="249" t="s">
        <v>202</v>
      </c>
      <c r="B3" s="249"/>
      <c r="C3" s="249"/>
      <c r="D3" s="249"/>
      <c r="E3" s="249"/>
      <c r="F3" s="249"/>
      <c r="G3" s="249"/>
      <c r="H3" s="249"/>
      <c r="I3" s="249"/>
    </row>
    <row r="4" spans="1:9" x14ac:dyDescent="0.25">
      <c r="A4" s="250" t="s">
        <v>181</v>
      </c>
      <c r="B4" s="250" t="s">
        <v>13</v>
      </c>
      <c r="C4" s="252" t="s">
        <v>192</v>
      </c>
      <c r="D4" s="254" t="s">
        <v>2</v>
      </c>
      <c r="E4" s="256" t="s">
        <v>3</v>
      </c>
      <c r="F4" s="256"/>
      <c r="G4" s="256"/>
      <c r="H4" s="256" t="s">
        <v>4</v>
      </c>
      <c r="I4" s="254" t="s">
        <v>182</v>
      </c>
    </row>
    <row r="5" spans="1:9" x14ac:dyDescent="0.25">
      <c r="A5" s="251"/>
      <c r="B5" s="251"/>
      <c r="C5" s="253"/>
      <c r="D5" s="255"/>
      <c r="E5" s="38" t="s">
        <v>14</v>
      </c>
      <c r="F5" s="38" t="s">
        <v>15</v>
      </c>
      <c r="G5" s="38" t="s">
        <v>16</v>
      </c>
      <c r="H5" s="256"/>
      <c r="I5" s="257"/>
    </row>
    <row r="6" spans="1:9" ht="12.95" customHeight="1" x14ac:dyDescent="0.25">
      <c r="A6" s="245" t="s">
        <v>5</v>
      </c>
      <c r="B6" s="245"/>
      <c r="C6" s="245"/>
      <c r="D6" s="245"/>
      <c r="E6" s="245"/>
      <c r="F6" s="245"/>
      <c r="G6" s="245"/>
      <c r="H6" s="245"/>
      <c r="I6" s="245"/>
    </row>
    <row r="7" spans="1:9" ht="10.5" customHeight="1" x14ac:dyDescent="0.25">
      <c r="A7" s="88" t="s">
        <v>18</v>
      </c>
      <c r="B7" s="88">
        <v>13</v>
      </c>
      <c r="C7" s="152" t="s">
        <v>352</v>
      </c>
      <c r="D7" s="154">
        <v>10</v>
      </c>
      <c r="E7" s="98">
        <v>0.1</v>
      </c>
      <c r="F7" s="98">
        <v>8.3000000000000007</v>
      </c>
      <c r="G7" s="98">
        <v>0.1</v>
      </c>
      <c r="H7" s="98">
        <v>75</v>
      </c>
      <c r="I7" s="98">
        <v>0</v>
      </c>
    </row>
    <row r="8" spans="1:9" ht="12" customHeight="1" x14ac:dyDescent="0.25">
      <c r="A8" s="88" t="s">
        <v>18</v>
      </c>
      <c r="B8" s="88">
        <v>15</v>
      </c>
      <c r="C8" s="153" t="s">
        <v>360</v>
      </c>
      <c r="D8" s="154">
        <v>25</v>
      </c>
      <c r="E8" s="98">
        <v>4.3</v>
      </c>
      <c r="F8" s="98">
        <v>8.5</v>
      </c>
      <c r="G8" s="98">
        <v>0.1</v>
      </c>
      <c r="H8" s="98">
        <v>93</v>
      </c>
      <c r="I8" s="98">
        <v>0</v>
      </c>
    </row>
    <row r="9" spans="1:9" ht="13.5" customHeight="1" x14ac:dyDescent="0.25">
      <c r="A9" s="88" t="s">
        <v>18</v>
      </c>
      <c r="B9" s="88">
        <v>189</v>
      </c>
      <c r="C9" s="153" t="s">
        <v>40</v>
      </c>
      <c r="D9" s="155" t="s">
        <v>124</v>
      </c>
      <c r="E9" s="98">
        <v>16</v>
      </c>
      <c r="F9" s="98">
        <v>7.4</v>
      </c>
      <c r="G9" s="98">
        <v>28.3</v>
      </c>
      <c r="H9" s="98">
        <v>254</v>
      </c>
      <c r="I9" s="98">
        <v>1</v>
      </c>
    </row>
    <row r="10" spans="1:9" ht="12" customHeight="1" x14ac:dyDescent="0.25">
      <c r="A10" s="88" t="s">
        <v>18</v>
      </c>
      <c r="B10" s="88">
        <v>433</v>
      </c>
      <c r="C10" s="153" t="s">
        <v>21</v>
      </c>
      <c r="D10" s="154">
        <v>200</v>
      </c>
      <c r="E10" s="98">
        <v>2.9</v>
      </c>
      <c r="F10" s="98">
        <v>2.5</v>
      </c>
      <c r="G10" s="98">
        <v>24.8</v>
      </c>
      <c r="H10" s="98">
        <v>134</v>
      </c>
      <c r="I10" s="98">
        <v>1</v>
      </c>
    </row>
    <row r="11" spans="1:9" ht="11.25" customHeight="1" x14ac:dyDescent="0.25">
      <c r="A11" s="88" t="s">
        <v>19</v>
      </c>
      <c r="B11" s="88" t="s">
        <v>19</v>
      </c>
      <c r="C11" s="23" t="s">
        <v>382</v>
      </c>
      <c r="D11" s="154">
        <v>100</v>
      </c>
      <c r="E11" s="98">
        <v>7.5</v>
      </c>
      <c r="F11" s="98">
        <v>2.9</v>
      </c>
      <c r="G11" s="98">
        <v>51.4</v>
      </c>
      <c r="H11" s="98">
        <v>262</v>
      </c>
      <c r="I11" s="98">
        <v>0</v>
      </c>
    </row>
    <row r="12" spans="1:9" ht="11.25" customHeight="1" x14ac:dyDescent="0.25">
      <c r="A12" s="88" t="s">
        <v>319</v>
      </c>
      <c r="B12" s="88">
        <v>458</v>
      </c>
      <c r="C12" s="153" t="s">
        <v>79</v>
      </c>
      <c r="D12" s="90">
        <v>150</v>
      </c>
      <c r="E12" s="98">
        <v>0.6</v>
      </c>
      <c r="F12" s="98">
        <v>0.5</v>
      </c>
      <c r="G12" s="98">
        <v>15.5</v>
      </c>
      <c r="H12" s="98">
        <v>70</v>
      </c>
      <c r="I12" s="98">
        <v>13</v>
      </c>
    </row>
    <row r="13" spans="1:9" ht="12.95" customHeight="1" x14ac:dyDescent="0.25">
      <c r="A13" s="88"/>
      <c r="B13" s="88"/>
      <c r="C13" s="89" t="s">
        <v>185</v>
      </c>
      <c r="D13" s="156">
        <f t="shared" ref="D13:H13" si="0">SUM(D7:D12)</f>
        <v>485</v>
      </c>
      <c r="E13" s="156">
        <f t="shared" si="0"/>
        <v>31.4</v>
      </c>
      <c r="F13" s="156">
        <f t="shared" si="0"/>
        <v>30.1</v>
      </c>
      <c r="G13" s="156">
        <f t="shared" si="0"/>
        <v>120.19999999999999</v>
      </c>
      <c r="H13" s="156">
        <f t="shared" si="0"/>
        <v>888</v>
      </c>
      <c r="I13" s="156">
        <f>SUM(I7:I12)</f>
        <v>15</v>
      </c>
    </row>
    <row r="14" spans="1:9" ht="12.95" customHeight="1" x14ac:dyDescent="0.25">
      <c r="A14" s="246" t="s">
        <v>6</v>
      </c>
      <c r="B14" s="246"/>
      <c r="C14" s="246"/>
      <c r="D14" s="246"/>
      <c r="E14" s="246"/>
      <c r="F14" s="246"/>
      <c r="G14" s="246"/>
      <c r="H14" s="246"/>
      <c r="I14" s="246"/>
    </row>
    <row r="15" spans="1:9" ht="12" customHeight="1" x14ac:dyDescent="0.25">
      <c r="A15" s="88" t="s">
        <v>19</v>
      </c>
      <c r="B15" s="88" t="s">
        <v>19</v>
      </c>
      <c r="C15" s="88" t="s">
        <v>101</v>
      </c>
      <c r="D15" s="157">
        <v>100</v>
      </c>
      <c r="E15" s="158">
        <v>0.6</v>
      </c>
      <c r="F15" s="158">
        <v>0.2</v>
      </c>
      <c r="G15" s="158">
        <v>4.2</v>
      </c>
      <c r="H15" s="158">
        <v>19.899999999999999</v>
      </c>
      <c r="I15" s="158">
        <v>25</v>
      </c>
    </row>
    <row r="16" spans="1:9" ht="12" customHeight="1" x14ac:dyDescent="0.25">
      <c r="A16" s="88" t="s">
        <v>18</v>
      </c>
      <c r="B16" s="88" t="s">
        <v>118</v>
      </c>
      <c r="C16" s="153" t="s">
        <v>132</v>
      </c>
      <c r="D16" s="159" t="s">
        <v>203</v>
      </c>
      <c r="E16" s="98">
        <v>9</v>
      </c>
      <c r="F16" s="98">
        <v>6.4</v>
      </c>
      <c r="G16" s="98">
        <v>12.3</v>
      </c>
      <c r="H16" s="98">
        <v>144</v>
      </c>
      <c r="I16" s="98">
        <v>17</v>
      </c>
    </row>
    <row r="17" spans="1:9" ht="12.75" customHeight="1" x14ac:dyDescent="0.25">
      <c r="A17" s="88" t="s">
        <v>18</v>
      </c>
      <c r="B17" s="88">
        <v>314</v>
      </c>
      <c r="C17" s="153" t="s">
        <v>134</v>
      </c>
      <c r="D17" s="159">
        <v>100</v>
      </c>
      <c r="E17" s="98">
        <v>18.600000000000001</v>
      </c>
      <c r="F17" s="98">
        <v>14.2</v>
      </c>
      <c r="G17" s="98">
        <v>17</v>
      </c>
      <c r="H17" s="98">
        <v>270</v>
      </c>
      <c r="I17" s="98">
        <v>16</v>
      </c>
    </row>
    <row r="18" spans="1:9" ht="12" customHeight="1" x14ac:dyDescent="0.25">
      <c r="A18" s="88" t="s">
        <v>18</v>
      </c>
      <c r="B18" s="88">
        <v>331</v>
      </c>
      <c r="C18" s="153" t="s">
        <v>25</v>
      </c>
      <c r="D18" s="90">
        <v>150</v>
      </c>
      <c r="E18" s="90">
        <v>5.6</v>
      </c>
      <c r="F18" s="90">
        <v>4.8</v>
      </c>
      <c r="G18" s="90">
        <v>31.9</v>
      </c>
      <c r="H18" s="90">
        <v>193</v>
      </c>
      <c r="I18" s="90">
        <v>0</v>
      </c>
    </row>
    <row r="19" spans="1:9" ht="12.95" customHeight="1" x14ac:dyDescent="0.25">
      <c r="A19" s="88" t="s">
        <v>18</v>
      </c>
      <c r="B19" s="88">
        <v>401</v>
      </c>
      <c r="C19" s="160" t="s">
        <v>163</v>
      </c>
      <c r="D19" s="51">
        <v>200</v>
      </c>
      <c r="E19" s="90">
        <v>0.6</v>
      </c>
      <c r="F19" s="90">
        <v>0.1</v>
      </c>
      <c r="G19" s="90">
        <v>31.7</v>
      </c>
      <c r="H19" s="90">
        <v>131</v>
      </c>
      <c r="I19" s="90">
        <v>25</v>
      </c>
    </row>
    <row r="20" spans="1:9" ht="12.95" customHeight="1" x14ac:dyDescent="0.25">
      <c r="A20" s="88" t="s">
        <v>19</v>
      </c>
      <c r="B20" s="88" t="s">
        <v>19</v>
      </c>
      <c r="C20" s="23" t="s">
        <v>381</v>
      </c>
      <c r="D20" s="159">
        <v>100</v>
      </c>
      <c r="E20" s="98">
        <v>5.86</v>
      </c>
      <c r="F20" s="98">
        <v>0.94</v>
      </c>
      <c r="G20" s="98">
        <v>44.4</v>
      </c>
      <c r="H20" s="98">
        <v>189</v>
      </c>
      <c r="I20" s="98">
        <v>0</v>
      </c>
    </row>
    <row r="21" spans="1:9" ht="12.95" customHeight="1" x14ac:dyDescent="0.25">
      <c r="A21" s="88" t="s">
        <v>19</v>
      </c>
      <c r="B21" s="88" t="s">
        <v>19</v>
      </c>
      <c r="C21" s="23" t="s">
        <v>382</v>
      </c>
      <c r="D21" s="159">
        <v>100</v>
      </c>
      <c r="E21" s="98">
        <v>7.5</v>
      </c>
      <c r="F21" s="98">
        <v>2.9</v>
      </c>
      <c r="G21" s="161"/>
      <c r="H21" s="98">
        <v>262</v>
      </c>
      <c r="I21" s="98">
        <v>0</v>
      </c>
    </row>
    <row r="22" spans="1:9" ht="12.95" customHeight="1" x14ac:dyDescent="0.25">
      <c r="A22" s="88"/>
      <c r="B22" s="88"/>
      <c r="C22" s="89" t="s">
        <v>185</v>
      </c>
      <c r="D22" s="156">
        <f t="shared" ref="D22:H22" si="1">SUM(D15:D21)</f>
        <v>750</v>
      </c>
      <c r="E22" s="156">
        <f t="shared" si="1"/>
        <v>47.760000000000005</v>
      </c>
      <c r="F22" s="156">
        <f t="shared" si="1"/>
        <v>29.540000000000003</v>
      </c>
      <c r="G22" s="156">
        <f t="shared" si="1"/>
        <v>141.5</v>
      </c>
      <c r="H22" s="156">
        <f t="shared" si="1"/>
        <v>1208.9000000000001</v>
      </c>
      <c r="I22" s="156">
        <f>SUM(I15:I21)</f>
        <v>83</v>
      </c>
    </row>
    <row r="23" spans="1:9" ht="12.95" customHeight="1" x14ac:dyDescent="0.25">
      <c r="A23" s="246" t="s">
        <v>8</v>
      </c>
      <c r="B23" s="246"/>
      <c r="C23" s="246"/>
      <c r="D23" s="246"/>
      <c r="E23" s="246"/>
      <c r="F23" s="246"/>
      <c r="G23" s="246"/>
      <c r="H23" s="246"/>
      <c r="I23" s="246"/>
    </row>
    <row r="24" spans="1:9" ht="12" customHeight="1" x14ac:dyDescent="0.25">
      <c r="A24" s="88" t="s">
        <v>18</v>
      </c>
      <c r="B24" s="88">
        <v>473</v>
      </c>
      <c r="C24" s="153" t="s">
        <v>41</v>
      </c>
      <c r="D24" s="159">
        <v>50</v>
      </c>
      <c r="E24" s="51">
        <f>50*5.2/100</f>
        <v>2.6</v>
      </c>
      <c r="F24" s="51">
        <v>3.2</v>
      </c>
      <c r="G24" s="51">
        <v>22.3</v>
      </c>
      <c r="H24" s="51">
        <f>258/2</f>
        <v>129</v>
      </c>
      <c r="I24" s="51">
        <v>0</v>
      </c>
    </row>
    <row r="25" spans="1:9" ht="30" customHeight="1" x14ac:dyDescent="0.25">
      <c r="A25" s="20" t="s">
        <v>18</v>
      </c>
      <c r="B25" s="20">
        <v>442</v>
      </c>
      <c r="C25" s="169" t="s">
        <v>370</v>
      </c>
      <c r="D25" s="5">
        <v>200</v>
      </c>
      <c r="E25" s="5">
        <v>0.5</v>
      </c>
      <c r="F25" s="5">
        <v>0.1</v>
      </c>
      <c r="G25" s="5">
        <v>9.9</v>
      </c>
      <c r="H25" s="5">
        <v>43</v>
      </c>
      <c r="I25" s="5">
        <v>2</v>
      </c>
    </row>
    <row r="26" spans="1:9" ht="11.25" customHeight="1" x14ac:dyDescent="0.25">
      <c r="A26" s="88" t="s">
        <v>319</v>
      </c>
      <c r="B26" s="88">
        <v>458</v>
      </c>
      <c r="C26" s="153" t="s">
        <v>79</v>
      </c>
      <c r="D26" s="90">
        <v>150</v>
      </c>
      <c r="E26" s="98">
        <v>0.6</v>
      </c>
      <c r="F26" s="98">
        <v>0.5</v>
      </c>
      <c r="G26" s="98">
        <v>15.5</v>
      </c>
      <c r="H26" s="98">
        <v>70</v>
      </c>
      <c r="I26" s="98">
        <v>13</v>
      </c>
    </row>
    <row r="27" spans="1:9" ht="12.95" customHeight="1" x14ac:dyDescent="0.25">
      <c r="A27" s="88"/>
      <c r="B27" s="88"/>
      <c r="C27" s="89" t="s">
        <v>185</v>
      </c>
      <c r="D27" s="52">
        <f t="shared" ref="D27:H27" si="2">SUM(D26)</f>
        <v>150</v>
      </c>
      <c r="E27" s="52">
        <f t="shared" si="2"/>
        <v>0.6</v>
      </c>
      <c r="F27" s="52">
        <f t="shared" si="2"/>
        <v>0.5</v>
      </c>
      <c r="G27" s="52">
        <f t="shared" si="2"/>
        <v>15.5</v>
      </c>
      <c r="H27" s="52">
        <f t="shared" si="2"/>
        <v>70</v>
      </c>
      <c r="I27" s="52">
        <f>SUM(I26)</f>
        <v>13</v>
      </c>
    </row>
    <row r="28" spans="1:9" ht="12.95" customHeight="1" x14ac:dyDescent="0.25">
      <c r="A28" s="247" t="s">
        <v>9</v>
      </c>
      <c r="B28" s="248"/>
      <c r="C28" s="248"/>
      <c r="D28" s="248"/>
      <c r="E28" s="248"/>
      <c r="F28" s="248"/>
      <c r="G28" s="248"/>
      <c r="H28" s="248"/>
      <c r="I28" s="248"/>
    </row>
    <row r="29" spans="1:9" ht="10.5" customHeight="1" x14ac:dyDescent="0.25">
      <c r="A29" s="88" t="s">
        <v>18</v>
      </c>
      <c r="B29" s="88">
        <v>13</v>
      </c>
      <c r="C29" s="152" t="s">
        <v>352</v>
      </c>
      <c r="D29" s="162">
        <v>10</v>
      </c>
      <c r="E29" s="90">
        <v>0.1</v>
      </c>
      <c r="F29" s="90">
        <v>8.3000000000000007</v>
      </c>
      <c r="G29" s="90">
        <v>0.1</v>
      </c>
      <c r="H29" s="90">
        <v>75</v>
      </c>
      <c r="I29" s="90">
        <v>0</v>
      </c>
    </row>
    <row r="30" spans="1:9" ht="26.25" customHeight="1" x14ac:dyDescent="0.25">
      <c r="A30" s="88" t="s">
        <v>18</v>
      </c>
      <c r="B30" s="88">
        <v>40</v>
      </c>
      <c r="C30" s="153" t="s">
        <v>342</v>
      </c>
      <c r="D30" s="158">
        <v>80</v>
      </c>
      <c r="E30" s="158">
        <v>1.3</v>
      </c>
      <c r="F30" s="158">
        <v>4</v>
      </c>
      <c r="G30" s="158">
        <v>6</v>
      </c>
      <c r="H30" s="158">
        <v>66.400000000000006</v>
      </c>
      <c r="I30" s="158">
        <v>4.7</v>
      </c>
    </row>
    <row r="31" spans="1:9" ht="12.95" customHeight="1" x14ac:dyDescent="0.25">
      <c r="A31" s="88" t="s">
        <v>18</v>
      </c>
      <c r="B31" s="163">
        <v>228</v>
      </c>
      <c r="C31" s="153" t="s">
        <v>340</v>
      </c>
      <c r="D31" s="164">
        <v>100</v>
      </c>
      <c r="E31" s="165">
        <v>18.2</v>
      </c>
      <c r="F31" s="165">
        <v>0.6</v>
      </c>
      <c r="G31" s="165">
        <v>0</v>
      </c>
      <c r="H31" s="165">
        <v>78</v>
      </c>
      <c r="I31" s="165">
        <v>0</v>
      </c>
    </row>
    <row r="32" spans="1:9" ht="12.95" customHeight="1" x14ac:dyDescent="0.25">
      <c r="A32" s="88" t="s">
        <v>18</v>
      </c>
      <c r="B32" s="163">
        <v>379</v>
      </c>
      <c r="C32" s="166" t="s">
        <v>308</v>
      </c>
      <c r="D32" s="164">
        <v>50</v>
      </c>
      <c r="E32" s="165">
        <v>1.6</v>
      </c>
      <c r="F32" s="165">
        <v>4.9000000000000004</v>
      </c>
      <c r="G32" s="165">
        <v>3.9</v>
      </c>
      <c r="H32" s="165">
        <v>63</v>
      </c>
      <c r="I32" s="165">
        <v>1</v>
      </c>
    </row>
    <row r="33" spans="1:9" ht="12.95" customHeight="1" x14ac:dyDescent="0.25">
      <c r="A33" s="88" t="s">
        <v>18</v>
      </c>
      <c r="B33" s="88">
        <v>125</v>
      </c>
      <c r="C33" s="153" t="s">
        <v>133</v>
      </c>
      <c r="D33" s="154">
        <v>200</v>
      </c>
      <c r="E33" s="98">
        <v>4</v>
      </c>
      <c r="F33" s="98">
        <v>7.7</v>
      </c>
      <c r="G33" s="98">
        <v>25</v>
      </c>
      <c r="H33" s="98">
        <v>185</v>
      </c>
      <c r="I33" s="98">
        <v>7</v>
      </c>
    </row>
    <row r="34" spans="1:9" ht="12.95" customHeight="1" x14ac:dyDescent="0.25">
      <c r="A34" s="88" t="s">
        <v>18</v>
      </c>
      <c r="B34" s="88">
        <v>431</v>
      </c>
      <c r="C34" s="153" t="s">
        <v>42</v>
      </c>
      <c r="D34" s="162">
        <v>200</v>
      </c>
      <c r="E34" s="90">
        <v>0.3</v>
      </c>
      <c r="F34" s="90">
        <v>0.1</v>
      </c>
      <c r="G34" s="90">
        <v>15</v>
      </c>
      <c r="H34" s="90">
        <v>62</v>
      </c>
      <c r="I34" s="90">
        <v>3</v>
      </c>
    </row>
    <row r="35" spans="1:9" ht="12.95" customHeight="1" x14ac:dyDescent="0.25">
      <c r="A35" s="88" t="s">
        <v>19</v>
      </c>
      <c r="B35" s="88" t="s">
        <v>19</v>
      </c>
      <c r="C35" s="23" t="s">
        <v>381</v>
      </c>
      <c r="D35" s="162">
        <v>50</v>
      </c>
      <c r="E35" s="90">
        <v>2.9</v>
      </c>
      <c r="F35" s="90">
        <v>0.47</v>
      </c>
      <c r="G35" s="90">
        <v>22.2</v>
      </c>
      <c r="H35" s="90">
        <v>94.5</v>
      </c>
      <c r="I35" s="90">
        <v>0</v>
      </c>
    </row>
    <row r="36" spans="1:9" ht="12.95" customHeight="1" x14ac:dyDescent="0.25">
      <c r="A36" s="88" t="s">
        <v>19</v>
      </c>
      <c r="B36" s="88" t="s">
        <v>19</v>
      </c>
      <c r="C36" s="23" t="s">
        <v>382</v>
      </c>
      <c r="D36" s="162">
        <v>50</v>
      </c>
      <c r="E36" s="90">
        <v>3.8</v>
      </c>
      <c r="F36" s="90">
        <v>1.5</v>
      </c>
      <c r="G36" s="90">
        <v>25.7</v>
      </c>
      <c r="H36" s="90">
        <v>131</v>
      </c>
      <c r="I36" s="90">
        <v>0</v>
      </c>
    </row>
    <row r="37" spans="1:9" ht="12.95" customHeight="1" x14ac:dyDescent="0.25">
      <c r="A37" s="88"/>
      <c r="B37" s="88"/>
      <c r="C37" s="89" t="s">
        <v>185</v>
      </c>
      <c r="D37" s="167">
        <f t="shared" ref="D37:H37" si="3">SUM(D29:D36)</f>
        <v>740</v>
      </c>
      <c r="E37" s="167">
        <f t="shared" si="3"/>
        <v>32.199999999999996</v>
      </c>
      <c r="F37" s="167">
        <f t="shared" si="3"/>
        <v>27.57</v>
      </c>
      <c r="G37" s="167">
        <f t="shared" si="3"/>
        <v>97.9</v>
      </c>
      <c r="H37" s="167">
        <f t="shared" si="3"/>
        <v>754.9</v>
      </c>
      <c r="I37" s="167">
        <f>SUM(I29:I36)</f>
        <v>15.7</v>
      </c>
    </row>
    <row r="38" spans="1:9" ht="12.95" customHeight="1" x14ac:dyDescent="0.25">
      <c r="A38" s="246" t="s">
        <v>12</v>
      </c>
      <c r="B38" s="246"/>
      <c r="C38" s="246"/>
      <c r="D38" s="246"/>
      <c r="E38" s="246"/>
      <c r="F38" s="246"/>
      <c r="G38" s="246"/>
      <c r="H38" s="246"/>
      <c r="I38" s="246"/>
    </row>
    <row r="39" spans="1:9" ht="12.95" customHeight="1" x14ac:dyDescent="0.25">
      <c r="A39" s="88" t="s">
        <v>18</v>
      </c>
      <c r="B39" s="88">
        <v>435</v>
      </c>
      <c r="C39" s="88" t="s">
        <v>362</v>
      </c>
      <c r="D39" s="162">
        <v>200</v>
      </c>
      <c r="E39" s="90">
        <v>6</v>
      </c>
      <c r="F39" s="90">
        <v>2</v>
      </c>
      <c r="G39" s="90">
        <v>8.4</v>
      </c>
      <c r="H39" s="90">
        <v>80</v>
      </c>
      <c r="I39" s="90">
        <v>1</v>
      </c>
    </row>
    <row r="40" spans="1:9" ht="12.95" customHeight="1" x14ac:dyDescent="0.25">
      <c r="A40" s="88" t="s">
        <v>19</v>
      </c>
      <c r="B40" s="88" t="s">
        <v>19</v>
      </c>
      <c r="C40" s="51" t="s">
        <v>294</v>
      </c>
      <c r="D40" s="162">
        <v>30</v>
      </c>
      <c r="E40" s="90">
        <v>0.84</v>
      </c>
      <c r="F40" s="90">
        <v>2.0699999999999998</v>
      </c>
      <c r="G40" s="90">
        <v>22.83</v>
      </c>
      <c r="H40" s="90">
        <v>95.3</v>
      </c>
      <c r="I40" s="90">
        <v>0</v>
      </c>
    </row>
    <row r="41" spans="1:9" ht="12.95" customHeight="1" x14ac:dyDescent="0.25">
      <c r="A41" s="88"/>
      <c r="B41" s="88"/>
      <c r="C41" s="89" t="s">
        <v>185</v>
      </c>
      <c r="D41" s="162"/>
      <c r="E41" s="167">
        <v>6</v>
      </c>
      <c r="F41" s="167">
        <v>2</v>
      </c>
      <c r="G41" s="167">
        <v>8.4</v>
      </c>
      <c r="H41" s="167">
        <v>80</v>
      </c>
      <c r="I41" s="167">
        <v>1</v>
      </c>
    </row>
    <row r="42" spans="1:9" ht="12.95" customHeight="1" x14ac:dyDescent="0.25">
      <c r="A42" s="88"/>
      <c r="B42" s="88"/>
      <c r="C42" s="89" t="s">
        <v>20</v>
      </c>
      <c r="D42" s="162"/>
      <c r="E42" s="167">
        <f>SUM(E13+E22+E27+E37+E41)</f>
        <v>117.95999999999998</v>
      </c>
      <c r="F42" s="167">
        <f>SUM(F13+F22+F27+F37+F41)</f>
        <v>89.710000000000008</v>
      </c>
      <c r="G42" s="167">
        <f>SUM(G13+G22+G27+G37+G41)</f>
        <v>383.5</v>
      </c>
      <c r="H42" s="167">
        <f>SUM(H13+H22+H27+H37+H41)</f>
        <v>3001.8</v>
      </c>
      <c r="I42" s="167">
        <f>SUM(I13+I22+I27+I37+I41)</f>
        <v>127.7</v>
      </c>
    </row>
    <row r="43" spans="1:9" ht="12.95" customHeight="1" x14ac:dyDescent="0.25">
      <c r="A43" s="88"/>
      <c r="B43" s="88"/>
      <c r="C43" s="88" t="s">
        <v>141</v>
      </c>
      <c r="D43" s="162"/>
      <c r="E43" s="167">
        <v>1.01</v>
      </c>
      <c r="F43" s="167">
        <v>1.01</v>
      </c>
      <c r="G43" s="167">
        <v>4</v>
      </c>
      <c r="H43" s="90"/>
      <c r="I43" s="167"/>
    </row>
    <row r="44" spans="1:9" ht="2.25" customHeight="1" x14ac:dyDescent="0.25">
      <c r="A44" s="134"/>
      <c r="B44" s="135"/>
      <c r="C44" s="134"/>
      <c r="D44" s="136"/>
      <c r="E44" s="134"/>
      <c r="F44" s="134"/>
      <c r="G44" s="134"/>
      <c r="H44" s="134"/>
      <c r="I44" s="134"/>
    </row>
    <row r="45" spans="1:9" x14ac:dyDescent="0.25">
      <c r="A45" s="57"/>
      <c r="B45" s="58"/>
      <c r="C45" s="57"/>
      <c r="D45" s="142"/>
      <c r="E45" s="143" t="s">
        <v>326</v>
      </c>
      <c r="F45" s="142"/>
      <c r="G45" s="144">
        <f>SUM(E43*4/G43)</f>
        <v>1.01</v>
      </c>
      <c r="I45" s="59"/>
    </row>
  </sheetData>
  <mergeCells count="13">
    <mergeCell ref="A3:I3"/>
    <mergeCell ref="A4:A5"/>
    <mergeCell ref="B4:B5"/>
    <mergeCell ref="C4:C5"/>
    <mergeCell ref="D4:D5"/>
    <mergeCell ref="E4:G4"/>
    <mergeCell ref="H4:H5"/>
    <mergeCell ref="I4:I5"/>
    <mergeCell ref="A6:I6"/>
    <mergeCell ref="A14:I14"/>
    <mergeCell ref="A23:I23"/>
    <mergeCell ref="A28:I28"/>
    <mergeCell ref="A38:I3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42"/>
    </sheetView>
  </sheetViews>
  <sheetFormatPr defaultRowHeight="15" x14ac:dyDescent="0.25"/>
  <cols>
    <col min="1" max="1" width="12.7109375" customWidth="1"/>
    <col min="2" max="2" width="8.140625" style="11" customWidth="1"/>
    <col min="3" max="3" width="54.5703125" customWidth="1"/>
    <col min="4" max="4" width="9.7109375" style="12" customWidth="1"/>
    <col min="5" max="9" width="9.7109375" customWidth="1"/>
  </cols>
  <sheetData>
    <row r="1" spans="1:9" ht="3" customHeight="1" x14ac:dyDescent="0.25"/>
    <row r="2" spans="1:9" ht="20.25" customHeight="1" x14ac:dyDescent="0.25">
      <c r="A2" s="227" t="s">
        <v>204</v>
      </c>
      <c r="B2" s="227"/>
      <c r="C2" s="227"/>
      <c r="D2" s="227"/>
      <c r="E2" s="227"/>
      <c r="F2" s="227"/>
      <c r="G2" s="227"/>
      <c r="H2" s="227"/>
      <c r="I2" s="227"/>
    </row>
    <row r="3" spans="1:9" ht="9.75" hidden="1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</row>
    <row r="4" spans="1:9" x14ac:dyDescent="0.25">
      <c r="A4" s="261" t="s">
        <v>181</v>
      </c>
      <c r="B4" s="261" t="s">
        <v>13</v>
      </c>
      <c r="C4" s="263" t="s">
        <v>192</v>
      </c>
      <c r="D4" s="259" t="s">
        <v>2</v>
      </c>
      <c r="E4" s="258" t="s">
        <v>3</v>
      </c>
      <c r="F4" s="258"/>
      <c r="G4" s="258"/>
      <c r="H4" s="258" t="s">
        <v>4</v>
      </c>
      <c r="I4" s="259" t="s">
        <v>182</v>
      </c>
    </row>
    <row r="5" spans="1:9" x14ac:dyDescent="0.25">
      <c r="A5" s="262"/>
      <c r="B5" s="262"/>
      <c r="C5" s="264"/>
      <c r="D5" s="265"/>
      <c r="E5" s="32" t="s">
        <v>14</v>
      </c>
      <c r="F5" s="32" t="s">
        <v>15</v>
      </c>
      <c r="G5" s="32" t="s">
        <v>16</v>
      </c>
      <c r="H5" s="258"/>
      <c r="I5" s="260"/>
    </row>
    <row r="6" spans="1:9" ht="12.95" customHeight="1" x14ac:dyDescent="0.25">
      <c r="A6" s="224" t="s">
        <v>5</v>
      </c>
      <c r="B6" s="224"/>
      <c r="C6" s="224"/>
      <c r="D6" s="224"/>
      <c r="E6" s="224"/>
      <c r="F6" s="224"/>
      <c r="G6" s="224"/>
      <c r="H6" s="224"/>
      <c r="I6" s="224"/>
    </row>
    <row r="7" spans="1:9" ht="12.95" customHeight="1" x14ac:dyDescent="0.25">
      <c r="A7" s="20" t="s">
        <v>18</v>
      </c>
      <c r="B7" s="20">
        <v>13</v>
      </c>
      <c r="C7" s="152" t="s">
        <v>352</v>
      </c>
      <c r="D7" s="5">
        <v>10</v>
      </c>
      <c r="E7" s="1">
        <v>0.1</v>
      </c>
      <c r="F7" s="1">
        <v>8.3000000000000007</v>
      </c>
      <c r="G7" s="1">
        <v>0.1</v>
      </c>
      <c r="H7" s="1">
        <v>75</v>
      </c>
      <c r="I7" s="1">
        <v>0</v>
      </c>
    </row>
    <row r="8" spans="1:9" ht="12.95" customHeight="1" x14ac:dyDescent="0.25">
      <c r="A8" s="20" t="s">
        <v>18</v>
      </c>
      <c r="B8" s="20">
        <v>213</v>
      </c>
      <c r="C8" s="23" t="s">
        <v>28</v>
      </c>
      <c r="D8" s="5">
        <v>40</v>
      </c>
      <c r="E8" s="1">
        <v>5.0999999999999996</v>
      </c>
      <c r="F8" s="1">
        <v>4.5999999999999996</v>
      </c>
      <c r="G8" s="1">
        <v>0.3</v>
      </c>
      <c r="H8" s="1">
        <v>63</v>
      </c>
      <c r="I8" s="1">
        <v>0</v>
      </c>
    </row>
    <row r="9" spans="1:9" ht="12.95" customHeight="1" x14ac:dyDescent="0.25">
      <c r="A9" s="20" t="s">
        <v>18</v>
      </c>
      <c r="B9" s="20">
        <v>189</v>
      </c>
      <c r="C9" s="23" t="s">
        <v>55</v>
      </c>
      <c r="D9" s="5" t="s">
        <v>124</v>
      </c>
      <c r="E9" s="1">
        <v>8.5</v>
      </c>
      <c r="F9" s="1">
        <v>12.5</v>
      </c>
      <c r="G9" s="1">
        <v>31.5</v>
      </c>
      <c r="H9" s="1">
        <v>272</v>
      </c>
      <c r="I9" s="1">
        <v>1.7</v>
      </c>
    </row>
    <row r="10" spans="1:9" ht="12.95" customHeight="1" x14ac:dyDescent="0.25">
      <c r="A10" s="20" t="s">
        <v>18</v>
      </c>
      <c r="B10" s="20">
        <v>438</v>
      </c>
      <c r="C10" s="23" t="s">
        <v>356</v>
      </c>
      <c r="D10" s="5">
        <v>200</v>
      </c>
      <c r="E10" s="1">
        <v>0.1</v>
      </c>
      <c r="F10" s="1">
        <v>0.1</v>
      </c>
      <c r="G10" s="1">
        <v>26</v>
      </c>
      <c r="H10" s="1">
        <v>108</v>
      </c>
      <c r="I10" s="1">
        <v>2</v>
      </c>
    </row>
    <row r="11" spans="1:9" ht="12.95" customHeight="1" x14ac:dyDescent="0.25">
      <c r="A11" s="20" t="s">
        <v>19</v>
      </c>
      <c r="B11" s="20" t="s">
        <v>19</v>
      </c>
      <c r="C11" s="23" t="s">
        <v>382</v>
      </c>
      <c r="D11" s="1">
        <v>100</v>
      </c>
      <c r="E11" s="1">
        <v>7.5</v>
      </c>
      <c r="F11" s="1">
        <v>2.9</v>
      </c>
      <c r="G11" s="1">
        <v>51.4</v>
      </c>
      <c r="H11" s="1">
        <v>262</v>
      </c>
      <c r="I11" s="1">
        <v>0</v>
      </c>
    </row>
    <row r="12" spans="1:9" ht="12.95" customHeight="1" x14ac:dyDescent="0.25">
      <c r="A12" s="20" t="s">
        <v>319</v>
      </c>
      <c r="B12" s="20">
        <v>458</v>
      </c>
      <c r="C12" s="149" t="s">
        <v>328</v>
      </c>
      <c r="D12" s="5">
        <v>150</v>
      </c>
      <c r="E12" s="18">
        <v>0.12</v>
      </c>
      <c r="F12" s="18">
        <v>0.5</v>
      </c>
      <c r="G12" s="18">
        <v>16.399999999999999</v>
      </c>
      <c r="H12" s="18">
        <v>80</v>
      </c>
      <c r="I12" s="18">
        <v>13</v>
      </c>
    </row>
    <row r="13" spans="1:9" ht="12.95" customHeight="1" x14ac:dyDescent="0.25">
      <c r="A13" s="30"/>
      <c r="B13" s="30"/>
      <c r="C13" s="30" t="s">
        <v>185</v>
      </c>
      <c r="D13" s="25">
        <f t="shared" ref="D13:H13" si="0">SUM(D7:D12)</f>
        <v>500</v>
      </c>
      <c r="E13" s="25">
        <f t="shared" si="0"/>
        <v>21.419999999999998</v>
      </c>
      <c r="F13" s="25">
        <f t="shared" si="0"/>
        <v>28.9</v>
      </c>
      <c r="G13" s="25">
        <f t="shared" si="0"/>
        <v>125.69999999999999</v>
      </c>
      <c r="H13" s="25">
        <f t="shared" si="0"/>
        <v>860</v>
      </c>
      <c r="I13" s="25">
        <f>SUM(I7:I12)</f>
        <v>16.7</v>
      </c>
    </row>
    <row r="14" spans="1:9" ht="12.95" customHeight="1" x14ac:dyDescent="0.25">
      <c r="A14" s="224" t="s">
        <v>6</v>
      </c>
      <c r="B14" s="224"/>
      <c r="C14" s="224"/>
      <c r="D14" s="224"/>
      <c r="E14" s="224"/>
      <c r="F14" s="224"/>
      <c r="G14" s="224"/>
      <c r="H14" s="224"/>
      <c r="I14" s="224"/>
    </row>
    <row r="15" spans="1:9" ht="12.95" customHeight="1" x14ac:dyDescent="0.25">
      <c r="A15" s="20" t="s">
        <v>19</v>
      </c>
      <c r="B15" s="20" t="s">
        <v>19</v>
      </c>
      <c r="C15" s="23" t="s">
        <v>338</v>
      </c>
      <c r="D15" s="16">
        <v>100</v>
      </c>
      <c r="E15" s="16">
        <v>2.7</v>
      </c>
      <c r="F15" s="16">
        <v>6.1</v>
      </c>
      <c r="G15" s="16">
        <v>10.1</v>
      </c>
      <c r="H15" s="16">
        <v>86</v>
      </c>
      <c r="I15" s="16">
        <v>3</v>
      </c>
    </row>
    <row r="16" spans="1:9" ht="12.95" customHeight="1" x14ac:dyDescent="0.25">
      <c r="A16" s="20" t="s">
        <v>18</v>
      </c>
      <c r="B16" s="20" t="s">
        <v>111</v>
      </c>
      <c r="C16" s="23" t="s">
        <v>138</v>
      </c>
      <c r="D16" s="5" t="s">
        <v>205</v>
      </c>
      <c r="E16" s="5">
        <v>6.3</v>
      </c>
      <c r="F16" s="5">
        <v>8.3000000000000007</v>
      </c>
      <c r="G16" s="5">
        <v>17.600000000000001</v>
      </c>
      <c r="H16" s="5">
        <v>170</v>
      </c>
      <c r="I16" s="5">
        <v>9.6</v>
      </c>
    </row>
    <row r="17" spans="1:9" ht="12.95" customHeight="1" x14ac:dyDescent="0.25">
      <c r="A17" s="20" t="s">
        <v>18</v>
      </c>
      <c r="B17" s="20">
        <v>242</v>
      </c>
      <c r="C17" s="23" t="s">
        <v>23</v>
      </c>
      <c r="D17" s="5">
        <v>100</v>
      </c>
      <c r="E17" s="5">
        <v>17.8</v>
      </c>
      <c r="F17" s="5">
        <v>13.4</v>
      </c>
      <c r="G17" s="5">
        <v>9</v>
      </c>
      <c r="H17" s="5">
        <v>228</v>
      </c>
      <c r="I17" s="5">
        <v>4</v>
      </c>
    </row>
    <row r="18" spans="1:9" ht="12.95" customHeight="1" x14ac:dyDescent="0.25">
      <c r="A18" s="20" t="s">
        <v>18</v>
      </c>
      <c r="B18" s="20">
        <v>133</v>
      </c>
      <c r="C18" s="23" t="s">
        <v>43</v>
      </c>
      <c r="D18" s="5">
        <v>200</v>
      </c>
      <c r="E18" s="5">
        <v>7.8</v>
      </c>
      <c r="F18" s="5">
        <v>15.6</v>
      </c>
      <c r="G18" s="5">
        <v>28.6</v>
      </c>
      <c r="H18" s="5">
        <v>186</v>
      </c>
      <c r="I18" s="5">
        <v>10</v>
      </c>
    </row>
    <row r="19" spans="1:9" ht="12.95" customHeight="1" x14ac:dyDescent="0.25">
      <c r="A19" s="20" t="s">
        <v>18</v>
      </c>
      <c r="B19" s="20">
        <v>411</v>
      </c>
      <c r="C19" s="22" t="s">
        <v>339</v>
      </c>
      <c r="D19" s="5">
        <v>200</v>
      </c>
      <c r="E19" s="5">
        <v>0.1</v>
      </c>
      <c r="F19" s="5">
        <v>0.1</v>
      </c>
      <c r="G19" s="5">
        <v>27.9</v>
      </c>
      <c r="H19" s="5">
        <v>113</v>
      </c>
      <c r="I19" s="5">
        <v>25</v>
      </c>
    </row>
    <row r="20" spans="1:9" ht="12.95" customHeight="1" x14ac:dyDescent="0.25">
      <c r="A20" s="20" t="s">
        <v>19</v>
      </c>
      <c r="B20" s="20" t="s">
        <v>19</v>
      </c>
      <c r="C20" s="23" t="s">
        <v>381</v>
      </c>
      <c r="D20" s="5">
        <v>100</v>
      </c>
      <c r="E20" s="5">
        <v>5.86</v>
      </c>
      <c r="F20" s="5">
        <v>0.94</v>
      </c>
      <c r="G20" s="5">
        <v>44.4</v>
      </c>
      <c r="H20" s="5">
        <v>189</v>
      </c>
      <c r="I20" s="5">
        <v>0</v>
      </c>
    </row>
    <row r="21" spans="1:9" ht="12.95" customHeight="1" x14ac:dyDescent="0.25">
      <c r="A21" s="20" t="s">
        <v>19</v>
      </c>
      <c r="B21" s="20" t="s">
        <v>19</v>
      </c>
      <c r="C21" s="23" t="s">
        <v>382</v>
      </c>
      <c r="D21" s="18">
        <v>50</v>
      </c>
      <c r="E21" s="18">
        <v>3.25</v>
      </c>
      <c r="F21" s="18">
        <v>1.45</v>
      </c>
      <c r="G21" s="18">
        <v>25.7</v>
      </c>
      <c r="H21" s="18">
        <v>131</v>
      </c>
      <c r="I21" s="18">
        <v>0</v>
      </c>
    </row>
    <row r="22" spans="1:9" ht="12.95" customHeight="1" x14ac:dyDescent="0.25">
      <c r="A22" s="30"/>
      <c r="B22" s="30"/>
      <c r="C22" s="30" t="s">
        <v>185</v>
      </c>
      <c r="D22" s="26">
        <f t="shared" ref="D22:H22" si="1">SUM(D15:D21)</f>
        <v>750</v>
      </c>
      <c r="E22" s="26">
        <f t="shared" si="1"/>
        <v>43.81</v>
      </c>
      <c r="F22" s="26">
        <f t="shared" si="1"/>
        <v>45.89</v>
      </c>
      <c r="G22" s="26">
        <f t="shared" si="1"/>
        <v>163.30000000000001</v>
      </c>
      <c r="H22" s="26">
        <f t="shared" si="1"/>
        <v>1103</v>
      </c>
      <c r="I22" s="26">
        <f>SUM(I15:I21)</f>
        <v>51.6</v>
      </c>
    </row>
    <row r="23" spans="1:9" ht="12.95" customHeight="1" x14ac:dyDescent="0.25">
      <c r="A23" s="224" t="s">
        <v>8</v>
      </c>
      <c r="B23" s="224"/>
      <c r="C23" s="224"/>
      <c r="D23" s="224"/>
      <c r="E23" s="224"/>
      <c r="F23" s="224"/>
      <c r="G23" s="224"/>
      <c r="H23" s="224"/>
      <c r="I23" s="224"/>
    </row>
    <row r="24" spans="1:9" ht="25.5" customHeight="1" x14ac:dyDescent="0.25">
      <c r="A24" s="20" t="s">
        <v>18</v>
      </c>
      <c r="B24" s="20">
        <v>219</v>
      </c>
      <c r="C24" s="23" t="s">
        <v>357</v>
      </c>
      <c r="D24" s="5" t="s">
        <v>333</v>
      </c>
      <c r="E24" s="1">
        <v>27.7</v>
      </c>
      <c r="F24" s="9"/>
      <c r="G24" s="1">
        <v>48</v>
      </c>
      <c r="H24" s="1">
        <v>405</v>
      </c>
      <c r="I24" s="1">
        <v>1.5</v>
      </c>
    </row>
    <row r="25" spans="1:9" ht="27" customHeight="1" x14ac:dyDescent="0.25">
      <c r="A25" s="20" t="s">
        <v>18</v>
      </c>
      <c r="B25" s="20">
        <v>442</v>
      </c>
      <c r="C25" s="169" t="s">
        <v>370</v>
      </c>
      <c r="D25" s="5">
        <v>200</v>
      </c>
      <c r="E25" s="5">
        <v>0.5</v>
      </c>
      <c r="F25" s="5">
        <v>0.1</v>
      </c>
      <c r="G25" s="5">
        <v>9.9</v>
      </c>
      <c r="H25" s="5">
        <v>43</v>
      </c>
      <c r="I25" s="5">
        <v>2</v>
      </c>
    </row>
    <row r="26" spans="1:9" ht="12.95" customHeight="1" x14ac:dyDescent="0.25">
      <c r="A26" s="20" t="s">
        <v>319</v>
      </c>
      <c r="B26" s="20">
        <v>458</v>
      </c>
      <c r="C26" s="149" t="s">
        <v>328</v>
      </c>
      <c r="D26" s="5">
        <v>150</v>
      </c>
      <c r="E26" s="18">
        <v>0.12</v>
      </c>
      <c r="F26" s="18">
        <v>0.5</v>
      </c>
      <c r="G26" s="18">
        <v>16.399999999999999</v>
      </c>
      <c r="H26" s="18">
        <v>80</v>
      </c>
      <c r="I26" s="18">
        <v>13</v>
      </c>
    </row>
    <row r="27" spans="1:9" ht="12.95" customHeight="1" x14ac:dyDescent="0.25">
      <c r="A27" s="30"/>
      <c r="B27" s="30"/>
      <c r="C27" s="30" t="s">
        <v>185</v>
      </c>
      <c r="D27" s="25">
        <f t="shared" ref="D27:H27" si="2">SUM(D24:D26)</f>
        <v>350</v>
      </c>
      <c r="E27" s="25">
        <f t="shared" si="2"/>
        <v>28.32</v>
      </c>
      <c r="F27" s="25">
        <f t="shared" si="2"/>
        <v>0.6</v>
      </c>
      <c r="G27" s="25">
        <f t="shared" si="2"/>
        <v>74.3</v>
      </c>
      <c r="H27" s="25">
        <f t="shared" si="2"/>
        <v>528</v>
      </c>
      <c r="I27" s="25">
        <f>SUM(I24:I26)</f>
        <v>16.5</v>
      </c>
    </row>
    <row r="28" spans="1:9" ht="12.95" customHeight="1" x14ac:dyDescent="0.25">
      <c r="A28" s="222" t="s">
        <v>9</v>
      </c>
      <c r="B28" s="223"/>
      <c r="C28" s="223"/>
      <c r="D28" s="223"/>
      <c r="E28" s="223"/>
      <c r="F28" s="223"/>
      <c r="G28" s="223"/>
      <c r="H28" s="223"/>
      <c r="I28" s="223"/>
    </row>
    <row r="29" spans="1:9" ht="12.95" customHeight="1" x14ac:dyDescent="0.25">
      <c r="A29" s="20" t="s">
        <v>18</v>
      </c>
      <c r="B29" s="20">
        <v>13</v>
      </c>
      <c r="C29" s="152" t="s">
        <v>352</v>
      </c>
      <c r="D29" s="18">
        <v>10</v>
      </c>
      <c r="E29" s="18">
        <v>0.1</v>
      </c>
      <c r="F29" s="19"/>
      <c r="G29" s="18">
        <v>0.1</v>
      </c>
      <c r="H29" s="18">
        <v>75</v>
      </c>
      <c r="I29" s="18">
        <v>0</v>
      </c>
    </row>
    <row r="30" spans="1:9" ht="27.75" customHeight="1" x14ac:dyDescent="0.25">
      <c r="A30" s="20" t="s">
        <v>18</v>
      </c>
      <c r="B30" s="20">
        <v>46</v>
      </c>
      <c r="C30" s="23" t="s">
        <v>343</v>
      </c>
      <c r="D30" s="110">
        <v>100</v>
      </c>
      <c r="E30" s="110">
        <v>3.6</v>
      </c>
      <c r="F30" s="110">
        <v>11.4</v>
      </c>
      <c r="G30" s="110">
        <v>5.3</v>
      </c>
      <c r="H30" s="110">
        <v>139</v>
      </c>
      <c r="I30" s="110">
        <v>12</v>
      </c>
    </row>
    <row r="31" spans="1:9" ht="12.95" customHeight="1" x14ac:dyDescent="0.25">
      <c r="A31" s="20" t="s">
        <v>18</v>
      </c>
      <c r="B31" s="20">
        <v>266</v>
      </c>
      <c r="C31" s="23" t="s">
        <v>24</v>
      </c>
      <c r="D31" s="18">
        <v>250</v>
      </c>
      <c r="E31" s="18">
        <v>12.3</v>
      </c>
      <c r="F31" s="18">
        <v>34.299999999999997</v>
      </c>
      <c r="G31" s="18">
        <v>48.5</v>
      </c>
      <c r="H31" s="18">
        <v>404</v>
      </c>
      <c r="I31" s="18">
        <v>1.2</v>
      </c>
    </row>
    <row r="32" spans="1:9" ht="12.95" customHeight="1" x14ac:dyDescent="0.25">
      <c r="A32" s="20" t="s">
        <v>54</v>
      </c>
      <c r="B32" s="20">
        <v>431</v>
      </c>
      <c r="C32" s="23" t="s">
        <v>44</v>
      </c>
      <c r="D32" s="18">
        <v>200</v>
      </c>
      <c r="E32" s="18">
        <v>0.2</v>
      </c>
      <c r="F32" s="18">
        <v>0.1</v>
      </c>
      <c r="G32" s="18">
        <v>15</v>
      </c>
      <c r="H32" s="18">
        <v>20</v>
      </c>
      <c r="I32" s="18">
        <v>0</v>
      </c>
    </row>
    <row r="33" spans="1:9" ht="12.95" customHeight="1" x14ac:dyDescent="0.25">
      <c r="A33" s="20" t="s">
        <v>19</v>
      </c>
      <c r="B33" s="20" t="s">
        <v>19</v>
      </c>
      <c r="C33" s="23" t="s">
        <v>381</v>
      </c>
      <c r="D33" s="18">
        <v>50</v>
      </c>
      <c r="E33" s="18">
        <v>2.9</v>
      </c>
      <c r="F33" s="18">
        <v>0.47</v>
      </c>
      <c r="G33" s="18">
        <v>22.2</v>
      </c>
      <c r="H33" s="18">
        <v>94.5</v>
      </c>
      <c r="I33" s="18">
        <v>0</v>
      </c>
    </row>
    <row r="34" spans="1:9" ht="12.95" customHeight="1" x14ac:dyDescent="0.25">
      <c r="A34" s="20" t="s">
        <v>19</v>
      </c>
      <c r="B34" s="20" t="s">
        <v>19</v>
      </c>
      <c r="C34" s="23" t="s">
        <v>382</v>
      </c>
      <c r="D34" s="18">
        <v>50</v>
      </c>
      <c r="E34" s="18">
        <v>3.25</v>
      </c>
      <c r="F34" s="18">
        <v>1.45</v>
      </c>
      <c r="G34" s="18">
        <v>25.7</v>
      </c>
      <c r="H34" s="18">
        <v>131</v>
      </c>
      <c r="I34" s="18">
        <v>0</v>
      </c>
    </row>
    <row r="35" spans="1:9" ht="12.95" customHeight="1" x14ac:dyDescent="0.25">
      <c r="A35" s="25"/>
      <c r="B35" s="28"/>
      <c r="C35" s="30" t="s">
        <v>185</v>
      </c>
      <c r="D35" s="29">
        <f t="shared" ref="D35:H35" si="3">SUM(D29:D34)</f>
        <v>660</v>
      </c>
      <c r="E35" s="29">
        <f t="shared" si="3"/>
        <v>22.349999999999998</v>
      </c>
      <c r="F35" s="29">
        <f t="shared" si="3"/>
        <v>47.72</v>
      </c>
      <c r="G35" s="29">
        <f t="shared" si="3"/>
        <v>116.80000000000001</v>
      </c>
      <c r="H35" s="29">
        <f t="shared" si="3"/>
        <v>863.5</v>
      </c>
      <c r="I35" s="29">
        <f>SUM(I29:I34)</f>
        <v>13.2</v>
      </c>
    </row>
    <row r="36" spans="1:9" ht="12.95" customHeight="1" x14ac:dyDescent="0.25">
      <c r="A36" s="224" t="s">
        <v>12</v>
      </c>
      <c r="B36" s="224"/>
      <c r="C36" s="224"/>
      <c r="D36" s="224"/>
      <c r="E36" s="224"/>
      <c r="F36" s="224"/>
      <c r="G36" s="224"/>
      <c r="H36" s="224"/>
      <c r="I36" s="224"/>
    </row>
    <row r="37" spans="1:9" ht="12.95" customHeight="1" x14ac:dyDescent="0.25">
      <c r="A37" s="1" t="s">
        <v>18</v>
      </c>
      <c r="B37" s="7">
        <v>435</v>
      </c>
      <c r="C37" s="20" t="s">
        <v>361</v>
      </c>
      <c r="D37" s="5">
        <v>200</v>
      </c>
      <c r="E37" s="1">
        <v>6</v>
      </c>
      <c r="F37" s="1">
        <v>2</v>
      </c>
      <c r="G37" s="1">
        <v>8</v>
      </c>
      <c r="H37" s="1">
        <v>62</v>
      </c>
      <c r="I37" s="1">
        <v>2</v>
      </c>
    </row>
    <row r="38" spans="1:9" ht="12.95" customHeight="1" x14ac:dyDescent="0.25">
      <c r="A38" s="20" t="s">
        <v>19</v>
      </c>
      <c r="B38" s="20" t="s">
        <v>19</v>
      </c>
      <c r="C38" s="66" t="s">
        <v>297</v>
      </c>
      <c r="D38" s="5">
        <v>100</v>
      </c>
      <c r="E38" s="18">
        <v>5.6</v>
      </c>
      <c r="F38" s="18">
        <v>6.4</v>
      </c>
      <c r="G38" s="18">
        <v>34.299999999999997</v>
      </c>
      <c r="H38" s="18">
        <v>159.6</v>
      </c>
      <c r="I38" s="18">
        <v>0</v>
      </c>
    </row>
    <row r="39" spans="1:9" ht="12.95" customHeight="1" x14ac:dyDescent="0.25">
      <c r="A39" s="20"/>
      <c r="B39" s="20"/>
      <c r="C39" s="30" t="s">
        <v>185</v>
      </c>
      <c r="D39" s="29">
        <f t="shared" ref="D39:H39" si="4">SUM(D37:D38)</f>
        <v>300</v>
      </c>
      <c r="E39" s="29">
        <f t="shared" si="4"/>
        <v>11.6</v>
      </c>
      <c r="F39" s="29">
        <f t="shared" si="4"/>
        <v>8.4</v>
      </c>
      <c r="G39" s="29">
        <f t="shared" si="4"/>
        <v>42.3</v>
      </c>
      <c r="H39" s="29">
        <f t="shared" si="4"/>
        <v>221.6</v>
      </c>
      <c r="I39" s="29">
        <f>SUM(I37:I38)</f>
        <v>2</v>
      </c>
    </row>
    <row r="40" spans="1:9" ht="12.95" customHeight="1" x14ac:dyDescent="0.25">
      <c r="A40" s="1"/>
      <c r="B40" s="7"/>
      <c r="C40" s="25" t="s">
        <v>20</v>
      </c>
      <c r="D40" s="26"/>
      <c r="E40" s="25">
        <f t="shared" ref="E40:H40" si="5">SUM(E13+E22+E27+E35+E39)</f>
        <v>127.5</v>
      </c>
      <c r="F40" s="25">
        <f t="shared" si="5"/>
        <v>131.51</v>
      </c>
      <c r="G40" s="25">
        <f t="shared" si="5"/>
        <v>522.4</v>
      </c>
      <c r="H40" s="25">
        <f t="shared" si="5"/>
        <v>3576.1</v>
      </c>
      <c r="I40" s="25">
        <f>SUM(I13+I22+I27+I35+I39)</f>
        <v>100</v>
      </c>
    </row>
    <row r="41" spans="1:9" ht="12.95" customHeight="1" x14ac:dyDescent="0.25">
      <c r="A41" s="1"/>
      <c r="B41" s="7"/>
      <c r="C41" s="25" t="s">
        <v>141</v>
      </c>
      <c r="D41" s="26"/>
      <c r="E41" s="25">
        <v>1.1000000000000001</v>
      </c>
      <c r="F41" s="25">
        <v>1.1000000000000001</v>
      </c>
      <c r="G41" s="25">
        <v>4</v>
      </c>
      <c r="H41" s="25"/>
      <c r="I41" s="25"/>
    </row>
    <row r="42" spans="1:9" x14ac:dyDescent="0.25">
      <c r="D42" s="142"/>
      <c r="E42" s="143" t="s">
        <v>326</v>
      </c>
      <c r="F42" s="142"/>
      <c r="G42" s="144">
        <f>SUM(E40*4/G40)</f>
        <v>0.97626339969372133</v>
      </c>
    </row>
  </sheetData>
  <mergeCells count="13">
    <mergeCell ref="A2:I3"/>
    <mergeCell ref="A6:I6"/>
    <mergeCell ref="A14:I14"/>
    <mergeCell ref="A4:A5"/>
    <mergeCell ref="B4:B5"/>
    <mergeCell ref="C4:C5"/>
    <mergeCell ref="D4:D5"/>
    <mergeCell ref="E4:G4"/>
    <mergeCell ref="A23:I23"/>
    <mergeCell ref="A28:I28"/>
    <mergeCell ref="A36:I36"/>
    <mergeCell ref="H4:H5"/>
    <mergeCell ref="I4:I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" workbookViewId="0">
      <selection activeCell="A2" sqref="A2:I41"/>
    </sheetView>
  </sheetViews>
  <sheetFormatPr defaultRowHeight="15" x14ac:dyDescent="0.25"/>
  <cols>
    <col min="1" max="1" width="8.5703125" customWidth="1"/>
    <col min="2" max="2" width="7.85546875" style="11" customWidth="1"/>
    <col min="3" max="3" width="58.140625" customWidth="1"/>
    <col min="4" max="9" width="9.7109375" customWidth="1"/>
  </cols>
  <sheetData>
    <row r="1" spans="1:9" hidden="1" x14ac:dyDescent="0.25"/>
    <row r="2" spans="1:9" ht="14.25" customHeight="1" x14ac:dyDescent="0.25">
      <c r="A2" s="213" t="s">
        <v>207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25">
      <c r="A3" s="261" t="s">
        <v>181</v>
      </c>
      <c r="B3" s="261" t="s">
        <v>13</v>
      </c>
      <c r="C3" s="263" t="s">
        <v>192</v>
      </c>
      <c r="D3" s="259" t="s">
        <v>2</v>
      </c>
      <c r="E3" s="258" t="s">
        <v>3</v>
      </c>
      <c r="F3" s="258"/>
      <c r="G3" s="258"/>
      <c r="H3" s="258" t="s">
        <v>4</v>
      </c>
      <c r="I3" s="259" t="s">
        <v>182</v>
      </c>
    </row>
    <row r="4" spans="1:9" x14ac:dyDescent="0.25">
      <c r="A4" s="262"/>
      <c r="B4" s="262"/>
      <c r="C4" s="264"/>
      <c r="D4" s="265"/>
      <c r="E4" s="32" t="s">
        <v>14</v>
      </c>
      <c r="F4" s="32" t="s">
        <v>15</v>
      </c>
      <c r="G4" s="32" t="s">
        <v>16</v>
      </c>
      <c r="H4" s="258"/>
      <c r="I4" s="260"/>
    </row>
    <row r="5" spans="1:9" ht="12.95" customHeight="1" x14ac:dyDescent="0.25">
      <c r="A5" s="224" t="s">
        <v>5</v>
      </c>
      <c r="B5" s="224"/>
      <c r="C5" s="224"/>
      <c r="D5" s="224"/>
      <c r="E5" s="224"/>
      <c r="F5" s="224"/>
      <c r="G5" s="224"/>
      <c r="H5" s="224"/>
      <c r="I5" s="224"/>
    </row>
    <row r="6" spans="1:9" ht="12.95" customHeight="1" x14ac:dyDescent="0.25">
      <c r="A6" s="20" t="s">
        <v>18</v>
      </c>
      <c r="B6" s="20">
        <v>13</v>
      </c>
      <c r="C6" s="152" t="s">
        <v>352</v>
      </c>
      <c r="D6" s="1">
        <v>10</v>
      </c>
      <c r="E6" s="1">
        <v>0.1</v>
      </c>
      <c r="F6" s="1">
        <v>8.3000000000000007</v>
      </c>
      <c r="G6" s="1">
        <v>0.1</v>
      </c>
      <c r="H6" s="1">
        <v>75</v>
      </c>
      <c r="I6" s="1">
        <v>0</v>
      </c>
    </row>
    <row r="7" spans="1:9" ht="12.95" customHeight="1" x14ac:dyDescent="0.25">
      <c r="A7" s="20" t="s">
        <v>18</v>
      </c>
      <c r="B7" s="20">
        <v>15</v>
      </c>
      <c r="C7" s="42" t="s">
        <v>360</v>
      </c>
      <c r="D7" s="1">
        <v>10</v>
      </c>
      <c r="E7" s="1">
        <v>4.3</v>
      </c>
      <c r="F7" s="1">
        <v>8.5</v>
      </c>
      <c r="G7" s="1">
        <v>0.1</v>
      </c>
      <c r="H7" s="1">
        <v>93</v>
      </c>
      <c r="I7" s="1">
        <v>0</v>
      </c>
    </row>
    <row r="8" spans="1:9" ht="12.95" customHeight="1" x14ac:dyDescent="0.25">
      <c r="A8" s="20" t="s">
        <v>18</v>
      </c>
      <c r="B8" s="20">
        <v>189</v>
      </c>
      <c r="C8" s="23" t="s">
        <v>45</v>
      </c>
      <c r="D8" s="5" t="s">
        <v>124</v>
      </c>
      <c r="E8" s="1">
        <v>9.3000000000000007</v>
      </c>
      <c r="F8" s="1">
        <v>10.7</v>
      </c>
      <c r="G8" s="1">
        <v>41.3</v>
      </c>
      <c r="H8" s="1">
        <v>298.3</v>
      </c>
      <c r="I8" s="1">
        <v>1.7</v>
      </c>
    </row>
    <row r="9" spans="1:9" ht="12.95" customHeight="1" x14ac:dyDescent="0.25">
      <c r="A9" s="20" t="s">
        <v>18</v>
      </c>
      <c r="B9" s="20">
        <v>433</v>
      </c>
      <c r="C9" s="23" t="s">
        <v>21</v>
      </c>
      <c r="D9" s="1">
        <v>200</v>
      </c>
      <c r="E9" s="1">
        <v>2.9</v>
      </c>
      <c r="F9" s="1">
        <v>2.5</v>
      </c>
      <c r="G9" s="1">
        <v>24.8</v>
      </c>
      <c r="H9" s="1">
        <v>134</v>
      </c>
      <c r="I9" s="1">
        <v>1</v>
      </c>
    </row>
    <row r="10" spans="1:9" ht="12.95" customHeight="1" x14ac:dyDescent="0.25">
      <c r="A10" s="20" t="s">
        <v>19</v>
      </c>
      <c r="B10" s="20" t="s">
        <v>19</v>
      </c>
      <c r="C10" s="23" t="s">
        <v>382</v>
      </c>
      <c r="D10" s="1">
        <v>100</v>
      </c>
      <c r="E10" s="1">
        <v>7.5</v>
      </c>
      <c r="F10" s="1">
        <v>2.9</v>
      </c>
      <c r="G10" s="1">
        <v>51.4</v>
      </c>
      <c r="H10" s="1">
        <v>262</v>
      </c>
      <c r="I10" s="1">
        <v>0</v>
      </c>
    </row>
    <row r="11" spans="1:9" ht="12.95" customHeight="1" x14ac:dyDescent="0.25">
      <c r="A11" s="30"/>
      <c r="B11" s="30"/>
      <c r="C11" s="30" t="s">
        <v>185</v>
      </c>
      <c r="D11" s="25">
        <f t="shared" ref="D11:H11" si="0">SUM(D6:D10)</f>
        <v>320</v>
      </c>
      <c r="E11" s="25">
        <f t="shared" si="0"/>
        <v>24.099999999999998</v>
      </c>
      <c r="F11" s="25">
        <f t="shared" si="0"/>
        <v>32.9</v>
      </c>
      <c r="G11" s="25">
        <f t="shared" si="0"/>
        <v>117.69999999999999</v>
      </c>
      <c r="H11" s="25">
        <f t="shared" si="0"/>
        <v>862.3</v>
      </c>
      <c r="I11" s="25">
        <f>SUM(I6:I10)</f>
        <v>2.7</v>
      </c>
    </row>
    <row r="12" spans="1:9" ht="12.95" customHeight="1" x14ac:dyDescent="0.25">
      <c r="A12" s="266" t="s">
        <v>6</v>
      </c>
      <c r="B12" s="266"/>
      <c r="C12" s="266"/>
      <c r="D12" s="266"/>
      <c r="E12" s="266"/>
      <c r="F12" s="266"/>
      <c r="G12" s="266"/>
      <c r="H12" s="266"/>
      <c r="I12" s="266"/>
    </row>
    <row r="13" spans="1:9" ht="12.95" customHeight="1" x14ac:dyDescent="0.25">
      <c r="A13" s="20" t="s">
        <v>19</v>
      </c>
      <c r="B13" s="20" t="s">
        <v>19</v>
      </c>
      <c r="C13" s="20" t="s">
        <v>344</v>
      </c>
      <c r="D13" s="17">
        <v>100</v>
      </c>
      <c r="E13" s="17">
        <v>0.8</v>
      </c>
      <c r="F13" s="17">
        <v>0.1</v>
      </c>
      <c r="G13" s="17">
        <v>2.5</v>
      </c>
      <c r="H13" s="17">
        <v>13.9</v>
      </c>
      <c r="I13" s="17">
        <v>10</v>
      </c>
    </row>
    <row r="14" spans="1:9" ht="12.75" customHeight="1" x14ac:dyDescent="0.25">
      <c r="A14" s="20" t="s">
        <v>18</v>
      </c>
      <c r="B14" s="20">
        <v>88</v>
      </c>
      <c r="C14" s="20" t="s">
        <v>310</v>
      </c>
      <c r="D14" s="5" t="s">
        <v>311</v>
      </c>
      <c r="E14" s="5">
        <v>3.3</v>
      </c>
      <c r="F14" s="5">
        <v>5</v>
      </c>
      <c r="G14" s="5">
        <v>17</v>
      </c>
      <c r="H14" s="5">
        <v>130</v>
      </c>
      <c r="I14" s="5">
        <v>15.6</v>
      </c>
    </row>
    <row r="15" spans="1:9" ht="12.95" customHeight="1" x14ac:dyDescent="0.25">
      <c r="A15" s="20" t="s">
        <v>18</v>
      </c>
      <c r="B15" s="20">
        <v>261</v>
      </c>
      <c r="C15" s="23" t="s">
        <v>208</v>
      </c>
      <c r="D15" s="5" t="s">
        <v>345</v>
      </c>
      <c r="E15" s="5">
        <v>18.100000000000001</v>
      </c>
      <c r="F15" s="5">
        <v>8.6</v>
      </c>
      <c r="G15" s="5">
        <v>8.6999999999999993</v>
      </c>
      <c r="H15" s="5">
        <v>166</v>
      </c>
      <c r="I15" s="5">
        <v>12</v>
      </c>
    </row>
    <row r="16" spans="1:9" ht="12.95" customHeight="1" x14ac:dyDescent="0.25">
      <c r="A16" s="20" t="s">
        <v>18</v>
      </c>
      <c r="B16" s="20">
        <v>331</v>
      </c>
      <c r="C16" s="23" t="s">
        <v>25</v>
      </c>
      <c r="D16" s="5">
        <v>180</v>
      </c>
      <c r="E16" s="5">
        <v>6</v>
      </c>
      <c r="F16" s="5">
        <v>5</v>
      </c>
      <c r="G16" s="5">
        <v>33</v>
      </c>
      <c r="H16" s="5">
        <v>197</v>
      </c>
      <c r="I16" s="5">
        <v>0</v>
      </c>
    </row>
    <row r="17" spans="1:9" ht="12.95" customHeight="1" x14ac:dyDescent="0.25">
      <c r="A17" s="20" t="s">
        <v>18</v>
      </c>
      <c r="B17" s="20">
        <v>400</v>
      </c>
      <c r="C17" s="22" t="s">
        <v>337</v>
      </c>
      <c r="D17" s="1">
        <v>200</v>
      </c>
      <c r="E17" s="1">
        <v>0.6</v>
      </c>
      <c r="F17" s="1">
        <v>0.1</v>
      </c>
      <c r="G17" s="1">
        <v>31.7</v>
      </c>
      <c r="H17" s="1">
        <v>131</v>
      </c>
      <c r="I17" s="1">
        <v>25</v>
      </c>
    </row>
    <row r="18" spans="1:9" ht="13.5" customHeight="1" x14ac:dyDescent="0.25">
      <c r="A18" s="20" t="s">
        <v>19</v>
      </c>
      <c r="B18" s="20" t="s">
        <v>19</v>
      </c>
      <c r="C18" s="23" t="s">
        <v>381</v>
      </c>
      <c r="D18" s="5">
        <v>100</v>
      </c>
      <c r="E18" s="5">
        <v>5.86</v>
      </c>
      <c r="F18" s="5">
        <v>0.94</v>
      </c>
      <c r="G18" s="5">
        <v>44.4</v>
      </c>
      <c r="H18" s="5">
        <v>189</v>
      </c>
      <c r="I18" s="5">
        <v>0</v>
      </c>
    </row>
    <row r="19" spans="1:9" ht="12.75" customHeight="1" x14ac:dyDescent="0.25">
      <c r="A19" s="20" t="s">
        <v>19</v>
      </c>
      <c r="B19" s="20" t="s">
        <v>19</v>
      </c>
      <c r="C19" s="23" t="s">
        <v>382</v>
      </c>
      <c r="D19" s="5">
        <v>100</v>
      </c>
      <c r="E19" s="5">
        <v>7.5</v>
      </c>
      <c r="F19" s="5">
        <v>2.9</v>
      </c>
      <c r="G19" s="5">
        <v>51.4</v>
      </c>
      <c r="H19" s="5">
        <v>262</v>
      </c>
      <c r="I19" s="5">
        <v>0</v>
      </c>
    </row>
    <row r="20" spans="1:9" ht="12.95" customHeight="1" x14ac:dyDescent="0.25">
      <c r="A20" s="30"/>
      <c r="B20" s="30"/>
      <c r="C20" s="30" t="s">
        <v>185</v>
      </c>
      <c r="D20" s="26">
        <f t="shared" ref="D20:H20" si="1">SUM(D13:D19)</f>
        <v>680</v>
      </c>
      <c r="E20" s="26">
        <f t="shared" si="1"/>
        <v>42.160000000000004</v>
      </c>
      <c r="F20" s="26">
        <f t="shared" si="1"/>
        <v>22.64</v>
      </c>
      <c r="G20" s="26">
        <f t="shared" si="1"/>
        <v>188.70000000000002</v>
      </c>
      <c r="H20" s="26">
        <f t="shared" si="1"/>
        <v>1088.9000000000001</v>
      </c>
      <c r="I20" s="26">
        <f>SUM(I13:I19)</f>
        <v>62.6</v>
      </c>
    </row>
    <row r="21" spans="1:9" ht="12.95" customHeight="1" x14ac:dyDescent="0.25">
      <c r="A21" s="224" t="s">
        <v>8</v>
      </c>
      <c r="B21" s="224"/>
      <c r="C21" s="224"/>
      <c r="D21" s="224"/>
      <c r="E21" s="224"/>
      <c r="F21" s="224"/>
      <c r="G21" s="224"/>
      <c r="H21" s="224"/>
      <c r="I21" s="224"/>
    </row>
    <row r="22" spans="1:9" ht="12.95" customHeight="1" x14ac:dyDescent="0.25">
      <c r="A22" s="20" t="s">
        <v>18</v>
      </c>
      <c r="B22" s="20" t="s">
        <v>83</v>
      </c>
      <c r="C22" s="23" t="s">
        <v>82</v>
      </c>
      <c r="D22" s="1">
        <v>100</v>
      </c>
      <c r="E22" s="1">
        <v>6.1</v>
      </c>
      <c r="F22" s="1">
        <v>5.3</v>
      </c>
      <c r="G22" s="1">
        <v>35.700000000000003</v>
      </c>
      <c r="H22" s="1">
        <v>216</v>
      </c>
      <c r="I22" s="1">
        <v>6.7</v>
      </c>
    </row>
    <row r="23" spans="1:9" ht="30" customHeight="1" x14ac:dyDescent="0.25">
      <c r="A23" s="20" t="s">
        <v>18</v>
      </c>
      <c r="B23" s="20">
        <v>442</v>
      </c>
      <c r="C23" s="169" t="s">
        <v>370</v>
      </c>
      <c r="D23" s="5">
        <v>200</v>
      </c>
      <c r="E23" s="5">
        <v>0.5</v>
      </c>
      <c r="F23" s="5">
        <v>0.1</v>
      </c>
      <c r="G23" s="5">
        <v>9.9</v>
      </c>
      <c r="H23" s="5">
        <v>43</v>
      </c>
      <c r="I23" s="5">
        <v>2</v>
      </c>
    </row>
    <row r="24" spans="1:9" ht="12.95" customHeight="1" x14ac:dyDescent="0.25">
      <c r="A24" s="20" t="s">
        <v>19</v>
      </c>
      <c r="B24" s="20" t="s">
        <v>19</v>
      </c>
      <c r="C24" s="23" t="s">
        <v>84</v>
      </c>
      <c r="D24" s="1">
        <v>300</v>
      </c>
      <c r="E24" s="1">
        <v>6.1</v>
      </c>
      <c r="F24" s="1">
        <v>0.8</v>
      </c>
      <c r="G24" s="1">
        <v>25.9</v>
      </c>
      <c r="H24" s="1">
        <v>52</v>
      </c>
      <c r="I24" s="1">
        <v>27</v>
      </c>
    </row>
    <row r="25" spans="1:9" ht="12.95" customHeight="1" x14ac:dyDescent="0.25">
      <c r="A25" s="30"/>
      <c r="B25" s="30"/>
      <c r="C25" s="30" t="s">
        <v>185</v>
      </c>
      <c r="D25" s="25">
        <f t="shared" ref="D25:H25" si="2">SUM(D22:D24)</f>
        <v>600</v>
      </c>
      <c r="E25" s="25">
        <f t="shared" si="2"/>
        <v>12.7</v>
      </c>
      <c r="F25" s="25">
        <f t="shared" si="2"/>
        <v>6.1999999999999993</v>
      </c>
      <c r="G25" s="25">
        <f t="shared" si="2"/>
        <v>71.5</v>
      </c>
      <c r="H25" s="25">
        <f t="shared" si="2"/>
        <v>311</v>
      </c>
      <c r="I25" s="25">
        <f>SUM(I22:I24)</f>
        <v>35.700000000000003</v>
      </c>
    </row>
    <row r="26" spans="1:9" ht="12.95" customHeight="1" x14ac:dyDescent="0.25">
      <c r="A26" s="222" t="s">
        <v>9</v>
      </c>
      <c r="B26" s="223"/>
      <c r="C26" s="223"/>
      <c r="D26" s="223"/>
      <c r="E26" s="223"/>
      <c r="F26" s="223"/>
      <c r="G26" s="223"/>
      <c r="H26" s="223"/>
      <c r="I26" s="223"/>
    </row>
    <row r="27" spans="1:9" ht="12.95" customHeight="1" x14ac:dyDescent="0.25">
      <c r="A27" s="20" t="s">
        <v>18</v>
      </c>
      <c r="B27" s="20">
        <v>13</v>
      </c>
      <c r="C27" s="152" t="s">
        <v>352</v>
      </c>
      <c r="D27" s="5">
        <v>10</v>
      </c>
      <c r="E27" s="5">
        <v>0.1</v>
      </c>
      <c r="F27" s="5">
        <v>8.3000000000000007</v>
      </c>
      <c r="G27" s="5">
        <v>0.1</v>
      </c>
      <c r="H27" s="5">
        <v>75</v>
      </c>
      <c r="I27" s="5">
        <v>0</v>
      </c>
    </row>
    <row r="28" spans="1:9" ht="12.95" customHeight="1" x14ac:dyDescent="0.25">
      <c r="A28" s="20" t="s">
        <v>18</v>
      </c>
      <c r="B28" s="20">
        <v>213</v>
      </c>
      <c r="C28" s="20" t="s">
        <v>28</v>
      </c>
      <c r="D28" s="5">
        <v>40</v>
      </c>
      <c r="E28" s="5">
        <v>5.0999999999999996</v>
      </c>
      <c r="F28" s="5">
        <v>4.5999999999999996</v>
      </c>
      <c r="G28" s="5">
        <v>0.3</v>
      </c>
      <c r="H28" s="5">
        <v>63</v>
      </c>
      <c r="I28" s="5">
        <v>0</v>
      </c>
    </row>
    <row r="29" spans="1:9" ht="12.95" customHeight="1" x14ac:dyDescent="0.25">
      <c r="A29" s="20" t="s">
        <v>18</v>
      </c>
      <c r="B29" s="20">
        <v>243</v>
      </c>
      <c r="C29" s="47" t="s">
        <v>354</v>
      </c>
      <c r="D29" s="17">
        <v>100</v>
      </c>
      <c r="E29" s="17">
        <v>18.3</v>
      </c>
      <c r="F29" s="17">
        <v>15</v>
      </c>
      <c r="G29" s="17">
        <v>13.8</v>
      </c>
      <c r="H29" s="17">
        <v>240</v>
      </c>
      <c r="I29" s="17">
        <v>0</v>
      </c>
    </row>
    <row r="30" spans="1:9" ht="26.25" customHeight="1" x14ac:dyDescent="0.25">
      <c r="A30" s="20" t="s">
        <v>18</v>
      </c>
      <c r="B30" s="20">
        <v>51</v>
      </c>
      <c r="C30" s="23" t="s">
        <v>346</v>
      </c>
      <c r="D30" s="5">
        <v>200</v>
      </c>
      <c r="E30" s="5">
        <v>2.8</v>
      </c>
      <c r="F30" s="5">
        <v>20.100000000000001</v>
      </c>
      <c r="G30" s="5">
        <v>13.2</v>
      </c>
      <c r="H30" s="5">
        <v>246</v>
      </c>
      <c r="I30" s="5">
        <v>30</v>
      </c>
    </row>
    <row r="31" spans="1:9" ht="12.95" customHeight="1" x14ac:dyDescent="0.25">
      <c r="A31" s="20" t="s">
        <v>18</v>
      </c>
      <c r="B31" s="20">
        <v>430</v>
      </c>
      <c r="C31" s="23" t="s">
        <v>11</v>
      </c>
      <c r="D31" s="5">
        <v>200</v>
      </c>
      <c r="E31" s="5">
        <v>0.2</v>
      </c>
      <c r="F31" s="5">
        <v>0.1</v>
      </c>
      <c r="G31" s="5">
        <v>15</v>
      </c>
      <c r="H31" s="5">
        <v>60</v>
      </c>
      <c r="I31" s="5">
        <v>0</v>
      </c>
    </row>
    <row r="32" spans="1:9" ht="12.75" customHeight="1" x14ac:dyDescent="0.25">
      <c r="A32" s="20" t="s">
        <v>19</v>
      </c>
      <c r="B32" s="20" t="s">
        <v>19</v>
      </c>
      <c r="C32" s="23" t="s">
        <v>381</v>
      </c>
      <c r="D32" s="5">
        <v>50</v>
      </c>
      <c r="E32" s="5">
        <v>2.9</v>
      </c>
      <c r="F32" s="5">
        <v>0.47</v>
      </c>
      <c r="G32" s="5">
        <v>22.2</v>
      </c>
      <c r="H32" s="5">
        <v>94.5</v>
      </c>
      <c r="I32" s="5">
        <v>0</v>
      </c>
    </row>
    <row r="33" spans="1:9" ht="13.5" customHeight="1" x14ac:dyDescent="0.25">
      <c r="A33" s="20" t="s">
        <v>19</v>
      </c>
      <c r="B33" s="20" t="s">
        <v>19</v>
      </c>
      <c r="C33" s="23" t="s">
        <v>382</v>
      </c>
      <c r="D33" s="5">
        <v>50</v>
      </c>
      <c r="E33" s="5">
        <v>3.25</v>
      </c>
      <c r="F33" s="5">
        <v>1.45</v>
      </c>
      <c r="G33" s="5">
        <v>25.7</v>
      </c>
      <c r="H33" s="5">
        <v>131</v>
      </c>
      <c r="I33" s="5">
        <v>0</v>
      </c>
    </row>
    <row r="34" spans="1:9" ht="12.95" customHeight="1" x14ac:dyDescent="0.25">
      <c r="A34" s="20"/>
      <c r="B34" s="20"/>
      <c r="C34" s="30" t="s">
        <v>185</v>
      </c>
      <c r="D34" s="26">
        <f t="shared" ref="D34:H34" si="3">SUM(D27:D33)</f>
        <v>650</v>
      </c>
      <c r="E34" s="26">
        <f t="shared" si="3"/>
        <v>32.65</v>
      </c>
      <c r="F34" s="26">
        <f t="shared" si="3"/>
        <v>50.02</v>
      </c>
      <c r="G34" s="26">
        <f t="shared" si="3"/>
        <v>90.3</v>
      </c>
      <c r="H34" s="26">
        <f t="shared" si="3"/>
        <v>909.5</v>
      </c>
      <c r="I34" s="26">
        <f>SUM(I27:I33)</f>
        <v>30</v>
      </c>
    </row>
    <row r="35" spans="1:9" ht="12.95" customHeight="1" x14ac:dyDescent="0.25">
      <c r="A35" s="224" t="s">
        <v>12</v>
      </c>
      <c r="B35" s="224"/>
      <c r="C35" s="224"/>
      <c r="D35" s="224"/>
      <c r="E35" s="224"/>
      <c r="F35" s="224"/>
      <c r="G35" s="224"/>
      <c r="H35" s="224"/>
      <c r="I35" s="224"/>
    </row>
    <row r="36" spans="1:9" ht="12.95" customHeight="1" x14ac:dyDescent="0.25">
      <c r="A36" s="20" t="s">
        <v>18</v>
      </c>
      <c r="B36" s="20">
        <v>435</v>
      </c>
      <c r="C36" s="1" t="s">
        <v>363</v>
      </c>
      <c r="D36" s="1">
        <v>200</v>
      </c>
      <c r="E36" s="1">
        <v>6</v>
      </c>
      <c r="F36" s="1">
        <v>2</v>
      </c>
      <c r="G36" s="1">
        <v>8.4</v>
      </c>
      <c r="H36" s="1">
        <v>80</v>
      </c>
      <c r="I36" s="1">
        <v>1</v>
      </c>
    </row>
    <row r="37" spans="1:9" ht="12.95" customHeight="1" x14ac:dyDescent="0.25">
      <c r="A37" s="20" t="s">
        <v>19</v>
      </c>
      <c r="B37" s="20" t="s">
        <v>19</v>
      </c>
      <c r="C37" s="1" t="s">
        <v>371</v>
      </c>
      <c r="D37" s="1">
        <v>30</v>
      </c>
      <c r="E37" s="1">
        <v>3.39</v>
      </c>
      <c r="F37" s="1">
        <f>13.4*30/100</f>
        <v>4.0199999999999996</v>
      </c>
      <c r="G37" s="1">
        <f>67.1*30/100</f>
        <v>20.13</v>
      </c>
      <c r="H37" s="1">
        <v>85</v>
      </c>
      <c r="I37" s="1">
        <v>0</v>
      </c>
    </row>
    <row r="38" spans="1:9" ht="12.95" customHeight="1" x14ac:dyDescent="0.25">
      <c r="A38" s="20"/>
      <c r="B38" s="20"/>
      <c r="C38" s="29" t="s">
        <v>185</v>
      </c>
      <c r="D38" s="25">
        <f t="shared" ref="D38:H38" si="4">SUM(D36:D37)</f>
        <v>230</v>
      </c>
      <c r="E38" s="25">
        <f t="shared" si="4"/>
        <v>9.39</v>
      </c>
      <c r="F38" s="25">
        <f t="shared" si="4"/>
        <v>6.02</v>
      </c>
      <c r="G38" s="25">
        <f t="shared" si="4"/>
        <v>28.53</v>
      </c>
      <c r="H38" s="25">
        <f t="shared" si="4"/>
        <v>165</v>
      </c>
      <c r="I38" s="25">
        <f>SUM(I36:I37)</f>
        <v>1</v>
      </c>
    </row>
    <row r="39" spans="1:9" ht="12" customHeight="1" x14ac:dyDescent="0.25">
      <c r="A39" s="20"/>
      <c r="B39" s="20"/>
      <c r="C39" s="30" t="s">
        <v>20</v>
      </c>
      <c r="D39" s="25"/>
      <c r="E39" s="25">
        <f t="shared" ref="E39:H39" si="5">SUM(E11+E20+E25+E34+E38)</f>
        <v>121.00000000000001</v>
      </c>
      <c r="F39" s="25">
        <f t="shared" si="5"/>
        <v>117.77999999999999</v>
      </c>
      <c r="G39" s="25">
        <f t="shared" si="5"/>
        <v>496.73</v>
      </c>
      <c r="H39" s="25">
        <f t="shared" si="5"/>
        <v>3336.7</v>
      </c>
      <c r="I39" s="25">
        <f>SUM(I11+I20+I25+I34+I38)</f>
        <v>132</v>
      </c>
    </row>
    <row r="40" spans="1:9" ht="12.95" customHeight="1" x14ac:dyDescent="0.25">
      <c r="A40" s="20"/>
      <c r="B40" s="20"/>
      <c r="C40" s="20" t="s">
        <v>143</v>
      </c>
      <c r="D40" s="1"/>
      <c r="E40" s="25">
        <v>1</v>
      </c>
      <c r="F40" s="25">
        <v>0.9</v>
      </c>
      <c r="G40" s="25">
        <v>4</v>
      </c>
      <c r="H40" s="1"/>
      <c r="I40" s="1"/>
    </row>
    <row r="41" spans="1:9" x14ac:dyDescent="0.25">
      <c r="D41" s="142"/>
      <c r="E41" s="143" t="s">
        <v>326</v>
      </c>
      <c r="F41" s="142"/>
      <c r="G41" s="144">
        <f>SUM(E39*4/G39)</f>
        <v>0.97437239546635002</v>
      </c>
    </row>
  </sheetData>
  <mergeCells count="13">
    <mergeCell ref="A2:I2"/>
    <mergeCell ref="A3:A4"/>
    <mergeCell ref="B3:B4"/>
    <mergeCell ref="C3:C4"/>
    <mergeCell ref="D3:D4"/>
    <mergeCell ref="E3:G3"/>
    <mergeCell ref="H3:H4"/>
    <mergeCell ref="I3:I4"/>
    <mergeCell ref="A5:I5"/>
    <mergeCell ref="A12:I12"/>
    <mergeCell ref="A21:I21"/>
    <mergeCell ref="A26:I26"/>
    <mergeCell ref="A35:I3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110" zoomScaleNormal="110" workbookViewId="0">
      <selection activeCell="A3" sqref="A3:I43"/>
    </sheetView>
  </sheetViews>
  <sheetFormatPr defaultRowHeight="15" x14ac:dyDescent="0.25"/>
  <cols>
    <col min="1" max="1" width="9.7109375" customWidth="1"/>
    <col min="2" max="2" width="9.7109375" style="11" customWidth="1"/>
    <col min="3" max="3" width="56" customWidth="1"/>
    <col min="4" max="4" width="9.7109375" style="12" customWidth="1"/>
    <col min="5" max="5" width="9.5703125" customWidth="1"/>
    <col min="6" max="9" width="9.7109375" customWidth="1"/>
  </cols>
  <sheetData>
    <row r="1" spans="1:9" ht="1.5" customHeight="1" x14ac:dyDescent="0.25"/>
    <row r="2" spans="1:9" ht="2.25" customHeight="1" x14ac:dyDescent="0.25"/>
    <row r="3" spans="1:9" x14ac:dyDescent="0.25">
      <c r="A3" s="229" t="s">
        <v>209</v>
      </c>
      <c r="B3" s="229"/>
      <c r="C3" s="229"/>
      <c r="D3" s="229"/>
      <c r="E3" s="229"/>
      <c r="F3" s="229"/>
      <c r="G3" s="229"/>
      <c r="H3" s="229"/>
      <c r="I3" s="229"/>
    </row>
    <row r="4" spans="1:9" x14ac:dyDescent="0.25">
      <c r="A4" s="261" t="s">
        <v>181</v>
      </c>
      <c r="B4" s="261" t="s">
        <v>13</v>
      </c>
      <c r="C4" s="263" t="s">
        <v>192</v>
      </c>
      <c r="D4" s="259" t="s">
        <v>2</v>
      </c>
      <c r="E4" s="258" t="s">
        <v>3</v>
      </c>
      <c r="F4" s="258"/>
      <c r="G4" s="258"/>
      <c r="H4" s="258" t="s">
        <v>4</v>
      </c>
      <c r="I4" s="259" t="s">
        <v>182</v>
      </c>
    </row>
    <row r="5" spans="1:9" x14ac:dyDescent="0.25">
      <c r="A5" s="262"/>
      <c r="B5" s="262"/>
      <c r="C5" s="264"/>
      <c r="D5" s="265"/>
      <c r="E5" s="32" t="s">
        <v>14</v>
      </c>
      <c r="F5" s="32" t="s">
        <v>15</v>
      </c>
      <c r="G5" s="32" t="s">
        <v>16</v>
      </c>
      <c r="H5" s="258"/>
      <c r="I5" s="260"/>
    </row>
    <row r="6" spans="1:9" ht="12" customHeight="1" x14ac:dyDescent="0.25">
      <c r="A6" s="228" t="s">
        <v>5</v>
      </c>
      <c r="B6" s="228"/>
      <c r="C6" s="228"/>
      <c r="D6" s="228"/>
      <c r="E6" s="228"/>
      <c r="F6" s="228"/>
      <c r="G6" s="228"/>
      <c r="H6" s="228"/>
      <c r="I6" s="228"/>
    </row>
    <row r="7" spans="1:9" ht="12.95" customHeight="1" x14ac:dyDescent="0.25">
      <c r="A7" s="20" t="s">
        <v>18</v>
      </c>
      <c r="B7" s="20">
        <v>13</v>
      </c>
      <c r="C7" s="152" t="s">
        <v>352</v>
      </c>
      <c r="D7" s="5">
        <v>10</v>
      </c>
      <c r="E7" s="1">
        <v>0.1</v>
      </c>
      <c r="F7" s="1">
        <v>8.3000000000000007</v>
      </c>
      <c r="G7" s="1">
        <v>0.1</v>
      </c>
      <c r="H7" s="1">
        <v>75</v>
      </c>
      <c r="I7" s="1">
        <v>0</v>
      </c>
    </row>
    <row r="8" spans="1:9" ht="12.95" customHeight="1" x14ac:dyDescent="0.25">
      <c r="A8" s="20" t="s">
        <v>18</v>
      </c>
      <c r="B8" s="20">
        <v>14</v>
      </c>
      <c r="C8" s="23" t="s">
        <v>63</v>
      </c>
      <c r="D8" s="5">
        <v>20</v>
      </c>
      <c r="E8" s="1">
        <v>4</v>
      </c>
      <c r="F8" s="1">
        <v>5</v>
      </c>
      <c r="G8" s="1">
        <v>0.5</v>
      </c>
      <c r="H8" s="1">
        <v>65</v>
      </c>
      <c r="I8" s="1">
        <v>0</v>
      </c>
    </row>
    <row r="9" spans="1:9" ht="12.95" customHeight="1" x14ac:dyDescent="0.25">
      <c r="A9" s="23" t="s">
        <v>18</v>
      </c>
      <c r="B9" s="23">
        <v>190</v>
      </c>
      <c r="C9" s="23" t="s">
        <v>380</v>
      </c>
      <c r="D9" s="5">
        <v>250</v>
      </c>
      <c r="E9" s="1">
        <v>6.8</v>
      </c>
      <c r="F9" s="1">
        <v>5.9</v>
      </c>
      <c r="G9" s="1">
        <v>26</v>
      </c>
      <c r="H9" s="1">
        <v>186</v>
      </c>
      <c r="I9" s="1">
        <v>1.2</v>
      </c>
    </row>
    <row r="10" spans="1:9" ht="12.95" customHeight="1" x14ac:dyDescent="0.25">
      <c r="A10" s="20" t="s">
        <v>18</v>
      </c>
      <c r="B10" s="20">
        <v>432</v>
      </c>
      <c r="C10" s="23" t="s">
        <v>39</v>
      </c>
      <c r="D10" s="5">
        <v>200</v>
      </c>
      <c r="E10" s="1">
        <v>1.5</v>
      </c>
      <c r="F10" s="1">
        <v>1.3</v>
      </c>
      <c r="G10" s="1">
        <v>22.4</v>
      </c>
      <c r="H10" s="1">
        <v>107</v>
      </c>
      <c r="I10" s="1">
        <v>1</v>
      </c>
    </row>
    <row r="11" spans="1:9" ht="12.95" customHeight="1" x14ac:dyDescent="0.25">
      <c r="A11" s="20" t="s">
        <v>19</v>
      </c>
      <c r="B11" s="20" t="s">
        <v>19</v>
      </c>
      <c r="C11" s="23" t="s">
        <v>382</v>
      </c>
      <c r="D11" s="5">
        <v>100</v>
      </c>
      <c r="E11" s="1">
        <v>7.5</v>
      </c>
      <c r="F11" s="1">
        <v>2.9</v>
      </c>
      <c r="G11" s="1">
        <v>51.4</v>
      </c>
      <c r="H11" s="1">
        <v>262</v>
      </c>
      <c r="I11" s="1">
        <v>0</v>
      </c>
    </row>
    <row r="12" spans="1:9" ht="12.95" customHeight="1" x14ac:dyDescent="0.25">
      <c r="A12" s="20" t="s">
        <v>319</v>
      </c>
      <c r="B12" s="20">
        <v>458</v>
      </c>
      <c r="C12" s="23" t="s">
        <v>79</v>
      </c>
      <c r="D12" s="5">
        <v>150</v>
      </c>
      <c r="E12" s="1">
        <v>0.6</v>
      </c>
      <c r="F12" s="1">
        <v>0.5</v>
      </c>
      <c r="G12" s="1">
        <v>15.5</v>
      </c>
      <c r="H12" s="1">
        <v>70</v>
      </c>
      <c r="I12" s="1">
        <v>26</v>
      </c>
    </row>
    <row r="13" spans="1:9" ht="12.95" customHeight="1" x14ac:dyDescent="0.25">
      <c r="A13" s="30"/>
      <c r="B13" s="30"/>
      <c r="C13" s="30" t="s">
        <v>185</v>
      </c>
      <c r="D13" s="25">
        <f t="shared" ref="D13:H13" si="0">SUM(D7:D12)</f>
        <v>730</v>
      </c>
      <c r="E13" s="25">
        <f t="shared" si="0"/>
        <v>20.5</v>
      </c>
      <c r="F13" s="25">
        <f t="shared" si="0"/>
        <v>23.900000000000002</v>
      </c>
      <c r="G13" s="25">
        <f t="shared" si="0"/>
        <v>115.9</v>
      </c>
      <c r="H13" s="25">
        <f t="shared" si="0"/>
        <v>765</v>
      </c>
      <c r="I13" s="25">
        <f>SUM(I7:I12)</f>
        <v>28.2</v>
      </c>
    </row>
    <row r="14" spans="1:9" ht="12.95" customHeight="1" x14ac:dyDescent="0.25">
      <c r="A14" s="224" t="s">
        <v>6</v>
      </c>
      <c r="B14" s="224"/>
      <c r="C14" s="224"/>
      <c r="D14" s="224"/>
      <c r="E14" s="224"/>
      <c r="F14" s="224"/>
      <c r="G14" s="224"/>
      <c r="H14" s="224"/>
      <c r="I14" s="224"/>
    </row>
    <row r="15" spans="1:9" ht="30" customHeight="1" x14ac:dyDescent="0.25">
      <c r="A15" s="20" t="s">
        <v>18</v>
      </c>
      <c r="B15" s="47">
        <v>23</v>
      </c>
      <c r="C15" s="23" t="s">
        <v>367</v>
      </c>
      <c r="D15" s="17">
        <v>100</v>
      </c>
      <c r="E15" s="17">
        <v>2.7</v>
      </c>
      <c r="F15" s="17">
        <v>5.0999999999999996</v>
      </c>
      <c r="G15" s="17">
        <v>2.6</v>
      </c>
      <c r="H15" s="17">
        <v>67</v>
      </c>
      <c r="I15" s="17">
        <v>6</v>
      </c>
    </row>
    <row r="16" spans="1:9" ht="12.95" customHeight="1" x14ac:dyDescent="0.25">
      <c r="A16" s="20" t="s">
        <v>18</v>
      </c>
      <c r="B16" s="20" t="s">
        <v>114</v>
      </c>
      <c r="C16" s="23" t="s">
        <v>350</v>
      </c>
      <c r="D16" s="5" t="s">
        <v>210</v>
      </c>
      <c r="E16" s="1">
        <v>9.6999999999999993</v>
      </c>
      <c r="F16" s="1">
        <v>6.7</v>
      </c>
      <c r="G16" s="1">
        <v>22.3</v>
      </c>
      <c r="H16" s="1">
        <v>189.2</v>
      </c>
      <c r="I16" s="1">
        <v>7</v>
      </c>
    </row>
    <row r="17" spans="1:9" ht="12.95" customHeight="1" x14ac:dyDescent="0.25">
      <c r="A17" s="20" t="s">
        <v>18</v>
      </c>
      <c r="B17" s="20" t="s">
        <v>34</v>
      </c>
      <c r="C17" s="23" t="s">
        <v>211</v>
      </c>
      <c r="D17" s="5" t="s">
        <v>377</v>
      </c>
      <c r="E17" s="1">
        <v>19.3</v>
      </c>
      <c r="F17" s="1">
        <v>15.9</v>
      </c>
      <c r="G17" s="1">
        <v>0.25</v>
      </c>
      <c r="H17" s="1">
        <v>221</v>
      </c>
      <c r="I17" s="1">
        <v>1</v>
      </c>
    </row>
    <row r="18" spans="1:9" ht="12.95" customHeight="1" x14ac:dyDescent="0.25">
      <c r="A18" s="20" t="s">
        <v>18</v>
      </c>
      <c r="B18" s="20">
        <v>333</v>
      </c>
      <c r="C18" s="23" t="s">
        <v>27</v>
      </c>
      <c r="D18" s="5">
        <v>200</v>
      </c>
      <c r="E18" s="1">
        <v>3.8</v>
      </c>
      <c r="F18" s="1">
        <v>6.3</v>
      </c>
      <c r="G18" s="1">
        <v>31</v>
      </c>
      <c r="H18" s="1">
        <v>197</v>
      </c>
      <c r="I18" s="1">
        <v>6</v>
      </c>
    </row>
    <row r="19" spans="1:9" ht="12.95" customHeight="1" x14ac:dyDescent="0.25">
      <c r="A19" s="23" t="s">
        <v>18</v>
      </c>
      <c r="B19" s="23">
        <v>402</v>
      </c>
      <c r="C19" s="23" t="s">
        <v>191</v>
      </c>
      <c r="D19" s="35">
        <v>200</v>
      </c>
      <c r="E19" s="35">
        <v>0.6</v>
      </c>
      <c r="F19" s="35">
        <v>0.1</v>
      </c>
      <c r="G19" s="35">
        <v>31.7</v>
      </c>
      <c r="H19" s="35">
        <v>131</v>
      </c>
      <c r="I19" s="35">
        <v>25</v>
      </c>
    </row>
    <row r="20" spans="1:9" ht="12.95" customHeight="1" x14ac:dyDescent="0.25">
      <c r="A20" s="20" t="s">
        <v>19</v>
      </c>
      <c r="B20" s="20" t="s">
        <v>19</v>
      </c>
      <c r="C20" s="23" t="s">
        <v>381</v>
      </c>
      <c r="D20" s="5">
        <v>100</v>
      </c>
      <c r="E20" s="1">
        <v>5.86</v>
      </c>
      <c r="F20" s="1">
        <v>0.94</v>
      </c>
      <c r="G20" s="1">
        <v>44.4</v>
      </c>
      <c r="H20" s="1">
        <v>189</v>
      </c>
      <c r="I20" s="1">
        <v>0</v>
      </c>
    </row>
    <row r="21" spans="1:9" ht="12.95" customHeight="1" x14ac:dyDescent="0.25">
      <c r="A21" s="20" t="s">
        <v>19</v>
      </c>
      <c r="B21" s="20" t="s">
        <v>19</v>
      </c>
      <c r="C21" s="23" t="s">
        <v>382</v>
      </c>
      <c r="D21" s="5">
        <v>100</v>
      </c>
      <c r="E21" s="1">
        <v>7.5</v>
      </c>
      <c r="F21" s="1">
        <v>2.9</v>
      </c>
      <c r="G21" s="1">
        <v>51.4</v>
      </c>
      <c r="H21" s="1">
        <v>262</v>
      </c>
      <c r="I21" s="1">
        <v>0</v>
      </c>
    </row>
    <row r="22" spans="1:9" ht="12.95" customHeight="1" x14ac:dyDescent="0.25">
      <c r="A22" s="30"/>
      <c r="B22" s="30"/>
      <c r="C22" s="30" t="s">
        <v>185</v>
      </c>
      <c r="D22" s="25">
        <f t="shared" ref="D22:H22" si="1">SUM(D15:D21)</f>
        <v>700</v>
      </c>
      <c r="E22" s="25">
        <f t="shared" si="1"/>
        <v>49.46</v>
      </c>
      <c r="F22" s="25">
        <f t="shared" si="1"/>
        <v>37.94</v>
      </c>
      <c r="G22" s="25">
        <f t="shared" si="1"/>
        <v>183.65</v>
      </c>
      <c r="H22" s="25">
        <f t="shared" si="1"/>
        <v>1256.2</v>
      </c>
      <c r="I22" s="25">
        <f>SUM(I15:I21)</f>
        <v>45</v>
      </c>
    </row>
    <row r="23" spans="1:9" ht="11.25" customHeight="1" x14ac:dyDescent="0.25">
      <c r="A23" s="224" t="s">
        <v>8</v>
      </c>
      <c r="B23" s="224"/>
      <c r="C23" s="224"/>
      <c r="D23" s="224"/>
      <c r="E23" s="224"/>
      <c r="F23" s="224"/>
      <c r="G23" s="224"/>
      <c r="H23" s="224"/>
      <c r="I23" s="224"/>
    </row>
    <row r="24" spans="1:9" ht="12.95" customHeight="1" x14ac:dyDescent="0.25">
      <c r="A24" s="4" t="s">
        <v>18</v>
      </c>
      <c r="B24" s="4">
        <v>454</v>
      </c>
      <c r="C24" s="23" t="s">
        <v>368</v>
      </c>
      <c r="D24" s="35">
        <v>100</v>
      </c>
      <c r="E24" s="114">
        <v>8.6</v>
      </c>
      <c r="F24" s="114">
        <v>8.6999999999999993</v>
      </c>
      <c r="G24" s="114">
        <v>32.700000000000003</v>
      </c>
      <c r="H24" s="114">
        <v>245</v>
      </c>
      <c r="I24" s="114">
        <v>1</v>
      </c>
    </row>
    <row r="25" spans="1:9" ht="26.25" customHeight="1" x14ac:dyDescent="0.25">
      <c r="A25" s="20" t="s">
        <v>18</v>
      </c>
      <c r="B25" s="20">
        <v>442</v>
      </c>
      <c r="C25" s="169" t="s">
        <v>370</v>
      </c>
      <c r="D25" s="5">
        <v>200</v>
      </c>
      <c r="E25" s="5">
        <v>0.5</v>
      </c>
      <c r="F25" s="5">
        <v>0.1</v>
      </c>
      <c r="G25" s="5">
        <v>9.9</v>
      </c>
      <c r="H25" s="5">
        <v>43</v>
      </c>
      <c r="I25" s="5">
        <v>2</v>
      </c>
    </row>
    <row r="26" spans="1:9" ht="12.95" customHeight="1" x14ac:dyDescent="0.25">
      <c r="A26" s="20" t="s">
        <v>319</v>
      </c>
      <c r="B26" s="20">
        <v>458</v>
      </c>
      <c r="C26" s="23" t="s">
        <v>79</v>
      </c>
      <c r="D26" s="5">
        <v>150</v>
      </c>
      <c r="E26" s="1">
        <v>0.6</v>
      </c>
      <c r="F26" s="1">
        <v>0.5</v>
      </c>
      <c r="G26" s="1">
        <v>15.5</v>
      </c>
      <c r="H26" s="1">
        <v>70</v>
      </c>
      <c r="I26" s="1">
        <v>13</v>
      </c>
    </row>
    <row r="27" spans="1:9" ht="12.95" customHeight="1" x14ac:dyDescent="0.25">
      <c r="A27" s="30"/>
      <c r="B27" s="30"/>
      <c r="C27" s="30" t="s">
        <v>185</v>
      </c>
      <c r="D27" s="25">
        <f t="shared" ref="D27:H27" si="2">SUM(D24:D26)</f>
        <v>450</v>
      </c>
      <c r="E27" s="25">
        <f t="shared" si="2"/>
        <v>9.6999999999999993</v>
      </c>
      <c r="F27" s="25">
        <f t="shared" si="2"/>
        <v>9.2999999999999989</v>
      </c>
      <c r="G27" s="25">
        <f t="shared" si="2"/>
        <v>58.1</v>
      </c>
      <c r="H27" s="25">
        <f t="shared" si="2"/>
        <v>358</v>
      </c>
      <c r="I27" s="25">
        <f>SUM(I24:I26)</f>
        <v>16</v>
      </c>
    </row>
    <row r="28" spans="1:9" ht="9.75" customHeight="1" x14ac:dyDescent="0.25">
      <c r="A28" s="222" t="s">
        <v>9</v>
      </c>
      <c r="B28" s="223"/>
      <c r="C28" s="223"/>
      <c r="D28" s="223"/>
      <c r="E28" s="223"/>
      <c r="F28" s="223"/>
      <c r="G28" s="223"/>
      <c r="H28" s="223"/>
      <c r="I28" s="223"/>
    </row>
    <row r="29" spans="1:9" ht="11.25" customHeight="1" x14ac:dyDescent="0.25">
      <c r="A29" s="20" t="s">
        <v>18</v>
      </c>
      <c r="B29" s="20">
        <v>13</v>
      </c>
      <c r="C29" s="152" t="s">
        <v>352</v>
      </c>
      <c r="D29" s="5">
        <v>10</v>
      </c>
      <c r="E29" s="1">
        <v>0.1</v>
      </c>
      <c r="F29" s="1">
        <v>8.3000000000000007</v>
      </c>
      <c r="G29" s="1">
        <v>0.1</v>
      </c>
      <c r="H29" s="1">
        <v>75</v>
      </c>
      <c r="I29" s="1">
        <v>0</v>
      </c>
    </row>
    <row r="30" spans="1:9" ht="11.25" customHeight="1" x14ac:dyDescent="0.25">
      <c r="A30" s="115" t="s">
        <v>18</v>
      </c>
      <c r="B30" s="115">
        <v>56</v>
      </c>
      <c r="C30" s="111" t="s">
        <v>37</v>
      </c>
      <c r="D30" s="112">
        <v>100</v>
      </c>
      <c r="E30" s="112">
        <v>3</v>
      </c>
      <c r="F30" s="112">
        <v>6.5</v>
      </c>
      <c r="G30" s="112">
        <v>8</v>
      </c>
      <c r="H30" s="112">
        <v>94</v>
      </c>
      <c r="I30" s="112">
        <v>4</v>
      </c>
    </row>
    <row r="31" spans="1:9" ht="11.25" customHeight="1" x14ac:dyDescent="0.25">
      <c r="A31" s="4" t="s">
        <v>18</v>
      </c>
      <c r="B31" s="116">
        <v>303</v>
      </c>
      <c r="C31" s="111" t="s">
        <v>312</v>
      </c>
      <c r="D31" s="112">
        <v>200</v>
      </c>
      <c r="E31" s="112">
        <v>20.2</v>
      </c>
      <c r="F31" s="112">
        <v>20.100000000000001</v>
      </c>
      <c r="G31" s="112">
        <v>17.3</v>
      </c>
      <c r="H31" s="112">
        <v>334</v>
      </c>
      <c r="I31" s="112">
        <v>1.8</v>
      </c>
    </row>
    <row r="32" spans="1:9" ht="11.25" customHeight="1" x14ac:dyDescent="0.25">
      <c r="A32" s="4" t="s">
        <v>18</v>
      </c>
      <c r="B32" s="4">
        <v>371</v>
      </c>
      <c r="C32" s="23" t="s">
        <v>53</v>
      </c>
      <c r="D32" s="35">
        <v>50</v>
      </c>
      <c r="E32" s="35">
        <v>0.7</v>
      </c>
      <c r="F32" s="35">
        <v>2.5</v>
      </c>
      <c r="G32" s="35">
        <v>2.9</v>
      </c>
      <c r="H32" s="35">
        <v>37</v>
      </c>
      <c r="I32" s="35">
        <v>0.2</v>
      </c>
    </row>
    <row r="33" spans="1:9" ht="12.95" customHeight="1" x14ac:dyDescent="0.25">
      <c r="A33" s="20" t="s">
        <v>18</v>
      </c>
      <c r="B33" s="20">
        <v>431</v>
      </c>
      <c r="C33" s="23" t="s">
        <v>42</v>
      </c>
      <c r="D33" s="5" t="s">
        <v>212</v>
      </c>
      <c r="E33" s="1">
        <v>0.3</v>
      </c>
      <c r="F33" s="1">
        <v>0.1</v>
      </c>
      <c r="G33" s="1">
        <v>15</v>
      </c>
      <c r="H33" s="1">
        <v>62</v>
      </c>
      <c r="I33" s="1">
        <v>3</v>
      </c>
    </row>
    <row r="34" spans="1:9" ht="12.95" customHeight="1" x14ac:dyDescent="0.25">
      <c r="A34" s="20" t="s">
        <v>19</v>
      </c>
      <c r="B34" s="20" t="s">
        <v>19</v>
      </c>
      <c r="C34" s="23" t="s">
        <v>381</v>
      </c>
      <c r="D34" s="5">
        <v>50</v>
      </c>
      <c r="E34" s="1">
        <v>2.9</v>
      </c>
      <c r="F34" s="1">
        <v>0.47</v>
      </c>
      <c r="G34" s="1">
        <v>22.2</v>
      </c>
      <c r="H34" s="1">
        <v>94.5</v>
      </c>
      <c r="I34" s="1">
        <v>0</v>
      </c>
    </row>
    <row r="35" spans="1:9" ht="12.95" customHeight="1" x14ac:dyDescent="0.25">
      <c r="A35" s="20" t="s">
        <v>19</v>
      </c>
      <c r="B35" s="20" t="s">
        <v>19</v>
      </c>
      <c r="C35" s="23" t="s">
        <v>382</v>
      </c>
      <c r="D35" s="5">
        <v>35</v>
      </c>
      <c r="E35" s="1">
        <v>2.2999999999999998</v>
      </c>
      <c r="F35" s="1">
        <v>1</v>
      </c>
      <c r="G35" s="1">
        <v>18</v>
      </c>
      <c r="H35" s="1">
        <v>91.7</v>
      </c>
      <c r="I35" s="1">
        <v>0</v>
      </c>
    </row>
    <row r="36" spans="1:9" ht="12.95" customHeight="1" x14ac:dyDescent="0.25">
      <c r="A36" s="30"/>
      <c r="B36" s="30"/>
      <c r="C36" s="30" t="s">
        <v>185</v>
      </c>
      <c r="D36" s="25">
        <f t="shared" ref="D36:H36" si="3">SUM(D29:D35)</f>
        <v>445</v>
      </c>
      <c r="E36" s="25">
        <f t="shared" si="3"/>
        <v>29.5</v>
      </c>
      <c r="F36" s="25">
        <f t="shared" si="3"/>
        <v>38.970000000000006</v>
      </c>
      <c r="G36" s="25">
        <f t="shared" si="3"/>
        <v>83.5</v>
      </c>
      <c r="H36" s="25">
        <f t="shared" si="3"/>
        <v>788.2</v>
      </c>
      <c r="I36" s="25">
        <f>SUM(I29:I35)</f>
        <v>9</v>
      </c>
    </row>
    <row r="37" spans="1:9" ht="9.75" customHeight="1" x14ac:dyDescent="0.25">
      <c r="A37" s="224" t="s">
        <v>12</v>
      </c>
      <c r="B37" s="224"/>
      <c r="C37" s="224"/>
      <c r="D37" s="224"/>
      <c r="E37" s="224"/>
      <c r="F37" s="224"/>
      <c r="G37" s="224"/>
      <c r="H37" s="224"/>
      <c r="I37" s="224"/>
    </row>
    <row r="38" spans="1:9" ht="12.95" customHeight="1" x14ac:dyDescent="0.25">
      <c r="A38" s="20" t="s">
        <v>18</v>
      </c>
      <c r="B38" s="20">
        <v>435</v>
      </c>
      <c r="C38" s="20" t="s">
        <v>361</v>
      </c>
      <c r="D38" s="5">
        <v>200</v>
      </c>
      <c r="E38" s="1">
        <v>6</v>
      </c>
      <c r="F38" s="1">
        <v>0.2</v>
      </c>
      <c r="G38" s="1">
        <v>8</v>
      </c>
      <c r="H38" s="1">
        <v>62</v>
      </c>
      <c r="I38" s="1">
        <v>2</v>
      </c>
    </row>
    <row r="39" spans="1:9" ht="12.95" customHeight="1" x14ac:dyDescent="0.25">
      <c r="A39" s="20" t="s">
        <v>19</v>
      </c>
      <c r="B39" s="20" t="s">
        <v>19</v>
      </c>
      <c r="C39" s="23" t="s">
        <v>372</v>
      </c>
      <c r="D39" s="35">
        <v>30</v>
      </c>
      <c r="E39" s="1">
        <v>2.5</v>
      </c>
      <c r="F39" s="1">
        <v>5</v>
      </c>
      <c r="G39" s="1">
        <v>11</v>
      </c>
      <c r="H39" s="1">
        <v>55</v>
      </c>
      <c r="I39" s="1">
        <v>1</v>
      </c>
    </row>
    <row r="40" spans="1:9" ht="12.95" customHeight="1" x14ac:dyDescent="0.25">
      <c r="A40" s="20"/>
      <c r="B40" s="20"/>
      <c r="C40" s="30" t="s">
        <v>185</v>
      </c>
      <c r="D40" s="25">
        <f t="shared" ref="D40:H40" si="4">SUM(D38:D39)</f>
        <v>230</v>
      </c>
      <c r="E40" s="25">
        <f t="shared" si="4"/>
        <v>8.5</v>
      </c>
      <c r="F40" s="25">
        <f t="shared" si="4"/>
        <v>5.2</v>
      </c>
      <c r="G40" s="25">
        <f t="shared" si="4"/>
        <v>19</v>
      </c>
      <c r="H40" s="25">
        <f t="shared" si="4"/>
        <v>117</v>
      </c>
      <c r="I40" s="25">
        <f>SUM(I38:I39)</f>
        <v>3</v>
      </c>
    </row>
    <row r="41" spans="1:9" ht="12.95" customHeight="1" x14ac:dyDescent="0.25">
      <c r="A41" s="20"/>
      <c r="B41" s="20"/>
      <c r="C41" s="30" t="s">
        <v>20</v>
      </c>
      <c r="D41" s="25"/>
      <c r="E41" s="25">
        <f t="shared" ref="E41:H41" si="5">SUM(E13+E22+E27+E36+E40)</f>
        <v>117.66000000000001</v>
      </c>
      <c r="F41" s="25">
        <f t="shared" si="5"/>
        <v>115.31000000000002</v>
      </c>
      <c r="G41" s="25">
        <f t="shared" si="5"/>
        <v>460.15000000000003</v>
      </c>
      <c r="H41" s="25">
        <f t="shared" si="5"/>
        <v>3284.3999999999996</v>
      </c>
      <c r="I41" s="25">
        <f>SUM(I13+I22+I27+I36+I40)</f>
        <v>101.2</v>
      </c>
    </row>
    <row r="42" spans="1:9" ht="12.95" customHeight="1" x14ac:dyDescent="0.25">
      <c r="A42" s="20"/>
      <c r="B42" s="20"/>
      <c r="C42" s="20" t="s">
        <v>213</v>
      </c>
      <c r="D42" s="5"/>
      <c r="E42" s="25">
        <v>1.08</v>
      </c>
      <c r="F42" s="25">
        <v>1.1000000000000001</v>
      </c>
      <c r="G42" s="25">
        <v>4</v>
      </c>
      <c r="H42" s="1"/>
      <c r="I42" s="1"/>
    </row>
    <row r="43" spans="1:9" x14ac:dyDescent="0.25">
      <c r="D43" s="142"/>
      <c r="E43" s="143" t="s">
        <v>326</v>
      </c>
      <c r="F43" s="142"/>
      <c r="G43" s="144">
        <f>SUM(E41*4/G41)</f>
        <v>1.0227969140497664</v>
      </c>
    </row>
  </sheetData>
  <mergeCells count="13">
    <mergeCell ref="A3:I3"/>
    <mergeCell ref="A4:A5"/>
    <mergeCell ref="B4:B5"/>
    <mergeCell ref="C4:C5"/>
    <mergeCell ref="D4:D5"/>
    <mergeCell ref="E4:G4"/>
    <mergeCell ref="H4:H5"/>
    <mergeCell ref="I4:I5"/>
    <mergeCell ref="A6:I6"/>
    <mergeCell ref="A14:I14"/>
    <mergeCell ref="A23:I23"/>
    <mergeCell ref="A28:I28"/>
    <mergeCell ref="A37:I3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:I43"/>
    </sheetView>
  </sheetViews>
  <sheetFormatPr defaultRowHeight="15" x14ac:dyDescent="0.25"/>
  <cols>
    <col min="1" max="1" width="12.5703125" customWidth="1"/>
    <col min="2" max="2" width="10" style="11" customWidth="1"/>
    <col min="3" max="3" width="56.42578125" customWidth="1"/>
    <col min="4" max="4" width="9.7109375" style="12" customWidth="1"/>
    <col min="5" max="9" width="9.7109375" customWidth="1"/>
  </cols>
  <sheetData>
    <row r="1" spans="1:9" ht="0.75" customHeight="1" x14ac:dyDescent="0.25"/>
    <row r="2" spans="1:9" ht="11.25" customHeight="1" x14ac:dyDescent="0.25">
      <c r="A2" s="229" t="s">
        <v>214</v>
      </c>
      <c r="B2" s="229"/>
      <c r="C2" s="229"/>
      <c r="D2" s="229"/>
      <c r="E2" s="229"/>
      <c r="F2" s="229"/>
      <c r="G2" s="229"/>
      <c r="H2" s="229"/>
      <c r="I2" s="229"/>
    </row>
    <row r="3" spans="1:9" ht="15" customHeight="1" x14ac:dyDescent="0.25">
      <c r="A3" s="261" t="s">
        <v>181</v>
      </c>
      <c r="B3" s="261" t="s">
        <v>13</v>
      </c>
      <c r="C3" s="263" t="s">
        <v>192</v>
      </c>
      <c r="D3" s="259" t="s">
        <v>2</v>
      </c>
      <c r="E3" s="258" t="s">
        <v>3</v>
      </c>
      <c r="F3" s="258"/>
      <c r="G3" s="258"/>
      <c r="H3" s="258" t="s">
        <v>4</v>
      </c>
      <c r="I3" s="259" t="s">
        <v>182</v>
      </c>
    </row>
    <row r="4" spans="1:9" ht="15" customHeight="1" x14ac:dyDescent="0.25">
      <c r="A4" s="262"/>
      <c r="B4" s="262"/>
      <c r="C4" s="264"/>
      <c r="D4" s="265"/>
      <c r="E4" s="32" t="s">
        <v>14</v>
      </c>
      <c r="F4" s="32" t="s">
        <v>15</v>
      </c>
      <c r="G4" s="32" t="s">
        <v>16</v>
      </c>
      <c r="H4" s="258"/>
      <c r="I4" s="260"/>
    </row>
    <row r="5" spans="1:9" ht="12.95" customHeight="1" x14ac:dyDescent="0.25">
      <c r="A5" s="267" t="s">
        <v>5</v>
      </c>
      <c r="B5" s="267"/>
      <c r="C5" s="267"/>
      <c r="D5" s="267"/>
      <c r="E5" s="267"/>
      <c r="F5" s="267"/>
      <c r="G5" s="267"/>
      <c r="H5" s="267"/>
      <c r="I5" s="267"/>
    </row>
    <row r="6" spans="1:9" ht="12.95" customHeight="1" x14ac:dyDescent="0.25">
      <c r="A6" s="20" t="s">
        <v>18</v>
      </c>
      <c r="B6" s="20">
        <v>13</v>
      </c>
      <c r="C6" s="152" t="s">
        <v>352</v>
      </c>
      <c r="D6" s="5">
        <v>10</v>
      </c>
      <c r="E6" s="1">
        <v>0.1</v>
      </c>
      <c r="F6" s="1">
        <v>8.3000000000000007</v>
      </c>
      <c r="G6" s="1">
        <v>0.1</v>
      </c>
      <c r="H6" s="1">
        <v>75</v>
      </c>
      <c r="I6" s="1">
        <v>0</v>
      </c>
    </row>
    <row r="7" spans="1:9" ht="12.95" customHeight="1" x14ac:dyDescent="0.25">
      <c r="A7" s="20" t="s">
        <v>18</v>
      </c>
      <c r="B7" s="106">
        <v>214</v>
      </c>
      <c r="C7" s="122" t="s">
        <v>26</v>
      </c>
      <c r="D7" s="5">
        <v>200</v>
      </c>
      <c r="E7" s="18">
        <v>10.6</v>
      </c>
      <c r="F7" s="18">
        <v>17.5</v>
      </c>
      <c r="G7" s="18">
        <v>18</v>
      </c>
      <c r="H7" s="18">
        <v>208</v>
      </c>
      <c r="I7" s="18">
        <v>0</v>
      </c>
    </row>
    <row r="8" spans="1:9" ht="12.95" customHeight="1" x14ac:dyDescent="0.25">
      <c r="A8" s="20" t="s">
        <v>19</v>
      </c>
      <c r="B8" s="20" t="s">
        <v>19</v>
      </c>
      <c r="C8" s="122" t="s">
        <v>316</v>
      </c>
      <c r="D8" s="5">
        <v>50</v>
      </c>
      <c r="E8" s="18">
        <v>1.8</v>
      </c>
      <c r="F8" s="18">
        <v>0.05</v>
      </c>
      <c r="G8" s="18">
        <v>4.9000000000000004</v>
      </c>
      <c r="H8" s="18">
        <v>27</v>
      </c>
      <c r="I8" s="18">
        <v>2</v>
      </c>
    </row>
    <row r="9" spans="1:9" ht="12.95" customHeight="1" x14ac:dyDescent="0.25">
      <c r="A9" s="20" t="s">
        <v>18</v>
      </c>
      <c r="B9" s="20">
        <v>436</v>
      </c>
      <c r="C9" s="23" t="s">
        <v>198</v>
      </c>
      <c r="D9" s="5">
        <v>200</v>
      </c>
      <c r="E9" s="1">
        <v>0.2</v>
      </c>
      <c r="F9" s="1">
        <v>0</v>
      </c>
      <c r="G9" s="1">
        <v>25.7</v>
      </c>
      <c r="H9" s="1">
        <v>105</v>
      </c>
      <c r="I9" s="1">
        <v>13</v>
      </c>
    </row>
    <row r="10" spans="1:9" ht="12.95" customHeight="1" x14ac:dyDescent="0.25">
      <c r="A10" s="20" t="s">
        <v>19</v>
      </c>
      <c r="B10" s="20" t="s">
        <v>19</v>
      </c>
      <c r="C10" s="23" t="s">
        <v>382</v>
      </c>
      <c r="D10" s="5">
        <v>100</v>
      </c>
      <c r="E10" s="1">
        <v>7.5</v>
      </c>
      <c r="F10" s="1">
        <v>2.9</v>
      </c>
      <c r="G10" s="1">
        <v>51.4</v>
      </c>
      <c r="H10" s="1">
        <v>262</v>
      </c>
      <c r="I10" s="1">
        <v>0</v>
      </c>
    </row>
    <row r="11" spans="1:9" ht="12.95" customHeight="1" x14ac:dyDescent="0.25">
      <c r="A11" s="20" t="s">
        <v>319</v>
      </c>
      <c r="B11" s="20">
        <v>458</v>
      </c>
      <c r="C11" s="23" t="s">
        <v>321</v>
      </c>
      <c r="D11" s="5">
        <v>150</v>
      </c>
      <c r="E11" s="1">
        <v>0.9</v>
      </c>
      <c r="F11" s="1">
        <v>0.9</v>
      </c>
      <c r="G11" s="1">
        <v>25</v>
      </c>
      <c r="H11" s="1">
        <v>108</v>
      </c>
      <c r="I11" s="1">
        <v>12.6</v>
      </c>
    </row>
    <row r="12" spans="1:9" ht="12.95" customHeight="1" x14ac:dyDescent="0.25">
      <c r="A12" s="30"/>
      <c r="B12" s="30"/>
      <c r="C12" s="30" t="s">
        <v>185</v>
      </c>
      <c r="D12" s="25">
        <f t="shared" ref="D12:H12" si="0">SUM(D6:D11)</f>
        <v>710</v>
      </c>
      <c r="E12" s="25">
        <f t="shared" si="0"/>
        <v>21.099999999999998</v>
      </c>
      <c r="F12" s="25">
        <f t="shared" si="0"/>
        <v>29.65</v>
      </c>
      <c r="G12" s="25">
        <f t="shared" si="0"/>
        <v>125.1</v>
      </c>
      <c r="H12" s="25">
        <f t="shared" si="0"/>
        <v>785</v>
      </c>
      <c r="I12" s="25">
        <f>SUM(I6:I11)</f>
        <v>27.6</v>
      </c>
    </row>
    <row r="13" spans="1:9" ht="10.5" customHeight="1" x14ac:dyDescent="0.25">
      <c r="A13" s="224" t="s">
        <v>6</v>
      </c>
      <c r="B13" s="224"/>
      <c r="C13" s="224"/>
      <c r="D13" s="224"/>
      <c r="E13" s="224"/>
      <c r="F13" s="224"/>
      <c r="G13" s="224"/>
      <c r="H13" s="224"/>
      <c r="I13" s="224"/>
    </row>
    <row r="14" spans="1:9" ht="12.95" customHeight="1" x14ac:dyDescent="0.25">
      <c r="A14" s="20" t="s">
        <v>19</v>
      </c>
      <c r="B14" s="20" t="s">
        <v>19</v>
      </c>
      <c r="C14" s="20" t="s">
        <v>100</v>
      </c>
      <c r="D14" s="17">
        <v>100</v>
      </c>
      <c r="E14" s="17">
        <v>0.6</v>
      </c>
      <c r="F14" s="17">
        <v>0.2</v>
      </c>
      <c r="G14" s="17">
        <v>4.2</v>
      </c>
      <c r="H14" s="17">
        <v>19.899999999999999</v>
      </c>
      <c r="I14" s="17">
        <v>15</v>
      </c>
    </row>
    <row r="15" spans="1:9" ht="12.95" customHeight="1" x14ac:dyDescent="0.25">
      <c r="A15" s="20" t="s">
        <v>18</v>
      </c>
      <c r="B15" s="20" t="s">
        <v>115</v>
      </c>
      <c r="C15" s="23" t="s">
        <v>215</v>
      </c>
      <c r="D15" s="5" t="s">
        <v>335</v>
      </c>
      <c r="E15" s="1">
        <v>13.2</v>
      </c>
      <c r="F15" s="1">
        <v>5.6</v>
      </c>
      <c r="G15" s="1">
        <v>34.5</v>
      </c>
      <c r="H15" s="1">
        <v>200</v>
      </c>
      <c r="I15" s="1">
        <v>0</v>
      </c>
    </row>
    <row r="16" spans="1:9" ht="12.95" customHeight="1" x14ac:dyDescent="0.25">
      <c r="A16" s="20" t="s">
        <v>18</v>
      </c>
      <c r="B16" s="20">
        <v>312</v>
      </c>
      <c r="C16" s="23" t="s">
        <v>175</v>
      </c>
      <c r="D16" s="5" t="s">
        <v>375</v>
      </c>
      <c r="E16" s="1">
        <v>28.2</v>
      </c>
      <c r="F16" s="1">
        <v>17.3</v>
      </c>
      <c r="G16" s="1">
        <v>15.4</v>
      </c>
      <c r="H16" s="1">
        <v>270</v>
      </c>
      <c r="I16" s="1">
        <v>0</v>
      </c>
    </row>
    <row r="17" spans="1:9" ht="12.95" customHeight="1" x14ac:dyDescent="0.25">
      <c r="A17" s="20" t="s">
        <v>18</v>
      </c>
      <c r="B17" s="20">
        <v>331</v>
      </c>
      <c r="C17" s="23" t="s">
        <v>25</v>
      </c>
      <c r="D17" s="5">
        <v>180</v>
      </c>
      <c r="E17" s="5">
        <v>5.6</v>
      </c>
      <c r="F17" s="5">
        <v>4.8</v>
      </c>
      <c r="G17" s="5">
        <v>31.9</v>
      </c>
      <c r="H17" s="5">
        <v>193</v>
      </c>
      <c r="I17" s="5">
        <v>0</v>
      </c>
    </row>
    <row r="18" spans="1:9" ht="12.95" customHeight="1" x14ac:dyDescent="0.25">
      <c r="A18" s="20" t="s">
        <v>18</v>
      </c>
      <c r="B18" s="20">
        <v>401</v>
      </c>
      <c r="C18" s="23" t="s">
        <v>336</v>
      </c>
      <c r="D18" s="5">
        <v>200</v>
      </c>
      <c r="E18" s="18">
        <v>0.2</v>
      </c>
      <c r="F18" s="18">
        <v>0.1</v>
      </c>
      <c r="G18" s="18">
        <v>28.1</v>
      </c>
      <c r="H18" s="18">
        <v>115</v>
      </c>
      <c r="I18" s="18">
        <v>25</v>
      </c>
    </row>
    <row r="19" spans="1:9" ht="12.95" customHeight="1" x14ac:dyDescent="0.25">
      <c r="A19" s="20" t="s">
        <v>19</v>
      </c>
      <c r="B19" s="20" t="s">
        <v>19</v>
      </c>
      <c r="C19" s="23" t="s">
        <v>381</v>
      </c>
      <c r="D19" s="5">
        <v>100</v>
      </c>
      <c r="E19" s="1">
        <v>5.86</v>
      </c>
      <c r="F19" s="1">
        <v>0.94</v>
      </c>
      <c r="G19" s="1">
        <v>44.4</v>
      </c>
      <c r="H19" s="1">
        <v>189</v>
      </c>
      <c r="I19" s="1">
        <v>0</v>
      </c>
    </row>
    <row r="20" spans="1:9" ht="12.95" customHeight="1" x14ac:dyDescent="0.25">
      <c r="A20" s="20" t="s">
        <v>19</v>
      </c>
      <c r="B20" s="20" t="s">
        <v>19</v>
      </c>
      <c r="C20" s="23" t="s">
        <v>382</v>
      </c>
      <c r="D20" s="5">
        <v>50</v>
      </c>
      <c r="E20" s="1">
        <v>3.25</v>
      </c>
      <c r="F20" s="1">
        <v>1.45</v>
      </c>
      <c r="G20" s="1">
        <v>25.7</v>
      </c>
      <c r="H20" s="1">
        <v>131</v>
      </c>
      <c r="I20" s="1">
        <v>0</v>
      </c>
    </row>
    <row r="21" spans="1:9" ht="12.95" customHeight="1" x14ac:dyDescent="0.25">
      <c r="A21" s="30"/>
      <c r="B21" s="30"/>
      <c r="C21" s="30" t="s">
        <v>185</v>
      </c>
      <c r="D21" s="25">
        <f t="shared" ref="D21:H21" si="1">SUM(D14:D20)</f>
        <v>630</v>
      </c>
      <c r="E21" s="25">
        <f t="shared" si="1"/>
        <v>56.910000000000004</v>
      </c>
      <c r="F21" s="25">
        <f t="shared" si="1"/>
        <v>30.390000000000004</v>
      </c>
      <c r="G21" s="25">
        <f t="shared" si="1"/>
        <v>184.2</v>
      </c>
      <c r="H21" s="25">
        <f t="shared" si="1"/>
        <v>1117.9000000000001</v>
      </c>
      <c r="I21" s="25">
        <f>SUM(I14:I20)</f>
        <v>40</v>
      </c>
    </row>
    <row r="22" spans="1:9" ht="9.75" customHeight="1" x14ac:dyDescent="0.25">
      <c r="A22" s="224" t="s">
        <v>8</v>
      </c>
      <c r="B22" s="224"/>
      <c r="C22" s="224"/>
      <c r="D22" s="224"/>
      <c r="E22" s="224"/>
      <c r="F22" s="224"/>
      <c r="G22" s="224"/>
      <c r="H22" s="224"/>
      <c r="I22" s="224"/>
    </row>
    <row r="23" spans="1:9" ht="12.95" customHeight="1" x14ac:dyDescent="0.25">
      <c r="A23" s="4" t="s">
        <v>18</v>
      </c>
      <c r="B23" s="4">
        <v>225</v>
      </c>
      <c r="C23" s="23" t="s">
        <v>147</v>
      </c>
      <c r="D23" s="35" t="s">
        <v>334</v>
      </c>
      <c r="E23" s="35">
        <v>15</v>
      </c>
      <c r="F23" s="35">
        <v>9</v>
      </c>
      <c r="G23" s="35">
        <v>25</v>
      </c>
      <c r="H23" s="35">
        <v>230</v>
      </c>
      <c r="I23" s="35">
        <v>0</v>
      </c>
    </row>
    <row r="24" spans="1:9" ht="12.95" customHeight="1" x14ac:dyDescent="0.25">
      <c r="A24" s="20" t="s">
        <v>18</v>
      </c>
      <c r="B24" s="20">
        <v>435</v>
      </c>
      <c r="C24" s="23" t="s">
        <v>159</v>
      </c>
      <c r="D24" s="5">
        <v>125</v>
      </c>
      <c r="E24" s="18">
        <v>2.5</v>
      </c>
      <c r="F24" s="18">
        <v>1.9</v>
      </c>
      <c r="G24" s="18">
        <v>3.8</v>
      </c>
      <c r="H24" s="18">
        <v>60</v>
      </c>
      <c r="I24" s="18">
        <v>0.9</v>
      </c>
    </row>
    <row r="25" spans="1:9" ht="12.95" customHeight="1" x14ac:dyDescent="0.25">
      <c r="A25" s="20" t="s">
        <v>319</v>
      </c>
      <c r="B25" s="20">
        <v>458</v>
      </c>
      <c r="C25" s="23" t="s">
        <v>321</v>
      </c>
      <c r="D25" s="5">
        <v>150</v>
      </c>
      <c r="E25" s="1">
        <v>0.9</v>
      </c>
      <c r="F25" s="1">
        <v>0.9</v>
      </c>
      <c r="G25" s="1">
        <v>25</v>
      </c>
      <c r="H25" s="1">
        <v>108</v>
      </c>
      <c r="I25" s="1">
        <v>12.6</v>
      </c>
    </row>
    <row r="26" spans="1:9" ht="27" customHeight="1" x14ac:dyDescent="0.25">
      <c r="A26" s="20" t="s">
        <v>18</v>
      </c>
      <c r="B26" s="20">
        <v>442</v>
      </c>
      <c r="C26" s="169" t="s">
        <v>370</v>
      </c>
      <c r="D26" s="5">
        <v>200</v>
      </c>
      <c r="E26" s="5">
        <v>0.5</v>
      </c>
      <c r="F26" s="5">
        <v>0.1</v>
      </c>
      <c r="G26" s="5">
        <v>9.9</v>
      </c>
      <c r="H26" s="5">
        <v>43</v>
      </c>
      <c r="I26" s="5">
        <v>2</v>
      </c>
    </row>
    <row r="27" spans="1:9" ht="12.95" customHeight="1" x14ac:dyDescent="0.25">
      <c r="A27" s="30"/>
      <c r="B27" s="30"/>
      <c r="C27" s="30" t="s">
        <v>185</v>
      </c>
      <c r="D27" s="25">
        <f t="shared" ref="D27:H27" si="2">SUM(D23:D26)</f>
        <v>475</v>
      </c>
      <c r="E27" s="25">
        <f t="shared" si="2"/>
        <v>18.899999999999999</v>
      </c>
      <c r="F27" s="25">
        <f t="shared" si="2"/>
        <v>11.9</v>
      </c>
      <c r="G27" s="25">
        <f t="shared" si="2"/>
        <v>63.699999999999996</v>
      </c>
      <c r="H27" s="25">
        <f t="shared" si="2"/>
        <v>441</v>
      </c>
      <c r="I27" s="25">
        <f>SUM(I23:I26)</f>
        <v>15.5</v>
      </c>
    </row>
    <row r="28" spans="1:9" ht="10.5" customHeight="1" x14ac:dyDescent="0.25">
      <c r="A28" s="222" t="s">
        <v>9</v>
      </c>
      <c r="B28" s="223"/>
      <c r="C28" s="223"/>
      <c r="D28" s="223"/>
      <c r="E28" s="223"/>
      <c r="F28" s="223"/>
      <c r="G28" s="223"/>
      <c r="H28" s="223"/>
      <c r="I28" s="223"/>
    </row>
    <row r="29" spans="1:9" ht="12.95" customHeight="1" x14ac:dyDescent="0.25">
      <c r="A29" s="34" t="s">
        <v>18</v>
      </c>
      <c r="B29" s="20">
        <v>13</v>
      </c>
      <c r="C29" s="152" t="s">
        <v>352</v>
      </c>
      <c r="D29" s="5">
        <v>10</v>
      </c>
      <c r="E29" s="1">
        <v>0.1</v>
      </c>
      <c r="F29" s="1">
        <v>8.3000000000000007</v>
      </c>
      <c r="G29" s="1">
        <v>0.1</v>
      </c>
      <c r="H29" s="1">
        <v>75</v>
      </c>
      <c r="I29" s="1">
        <v>0</v>
      </c>
    </row>
    <row r="30" spans="1:9" ht="12.95" customHeight="1" x14ac:dyDescent="0.25">
      <c r="A30" s="34" t="s">
        <v>18</v>
      </c>
      <c r="B30" s="20">
        <v>28</v>
      </c>
      <c r="C30" s="111" t="s">
        <v>296</v>
      </c>
      <c r="D30" s="17">
        <v>100</v>
      </c>
      <c r="E30" s="17">
        <v>1</v>
      </c>
      <c r="F30" s="17">
        <v>0.08</v>
      </c>
      <c r="G30" s="17">
        <v>6</v>
      </c>
      <c r="H30" s="17">
        <v>32</v>
      </c>
      <c r="I30" s="17">
        <v>5</v>
      </c>
    </row>
    <row r="31" spans="1:9" ht="12.95" customHeight="1" x14ac:dyDescent="0.25">
      <c r="A31" s="20" t="s">
        <v>18</v>
      </c>
      <c r="B31" s="20">
        <v>248</v>
      </c>
      <c r="C31" s="23" t="s">
        <v>103</v>
      </c>
      <c r="D31" s="5">
        <v>100</v>
      </c>
      <c r="E31" s="1">
        <v>12</v>
      </c>
      <c r="F31" s="1">
        <v>3.6</v>
      </c>
      <c r="G31" s="1">
        <v>5.6</v>
      </c>
      <c r="H31" s="1">
        <v>105</v>
      </c>
      <c r="I31" s="1">
        <v>0</v>
      </c>
    </row>
    <row r="32" spans="1:9" ht="12.95" customHeight="1" x14ac:dyDescent="0.25">
      <c r="A32" s="20" t="s">
        <v>18</v>
      </c>
      <c r="B32" s="20">
        <v>334</v>
      </c>
      <c r="C32" s="23" t="s">
        <v>69</v>
      </c>
      <c r="D32" s="5">
        <v>200</v>
      </c>
      <c r="E32" s="1">
        <v>8.3000000000000007</v>
      </c>
      <c r="F32" s="1">
        <v>5.9</v>
      </c>
      <c r="G32" s="1">
        <v>22</v>
      </c>
      <c r="H32" s="1">
        <v>202.7</v>
      </c>
      <c r="I32" s="1">
        <v>28</v>
      </c>
    </row>
    <row r="33" spans="1:9" ht="12.95" customHeight="1" x14ac:dyDescent="0.25">
      <c r="A33" s="20" t="s">
        <v>18</v>
      </c>
      <c r="B33" s="20">
        <v>430</v>
      </c>
      <c r="C33" s="23" t="s">
        <v>369</v>
      </c>
      <c r="D33" s="5">
        <v>200</v>
      </c>
      <c r="E33" s="1">
        <v>0.2</v>
      </c>
      <c r="F33" s="1">
        <v>0.1</v>
      </c>
      <c r="G33" s="1">
        <v>14</v>
      </c>
      <c r="H33" s="1">
        <v>55</v>
      </c>
      <c r="I33" s="1">
        <v>0</v>
      </c>
    </row>
    <row r="34" spans="1:9" ht="12.95" customHeight="1" x14ac:dyDescent="0.25">
      <c r="A34" s="20" t="s">
        <v>19</v>
      </c>
      <c r="B34" s="20" t="s">
        <v>19</v>
      </c>
      <c r="C34" s="23" t="s">
        <v>381</v>
      </c>
      <c r="D34" s="5">
        <v>50</v>
      </c>
      <c r="E34" s="1">
        <v>2.9</v>
      </c>
      <c r="F34" s="1">
        <v>0.47</v>
      </c>
      <c r="G34" s="1">
        <v>22.2</v>
      </c>
      <c r="H34" s="1">
        <v>94.5</v>
      </c>
      <c r="I34" s="1">
        <v>0</v>
      </c>
    </row>
    <row r="35" spans="1:9" ht="12.95" customHeight="1" x14ac:dyDescent="0.25">
      <c r="A35" s="20" t="s">
        <v>19</v>
      </c>
      <c r="B35" s="20" t="s">
        <v>19</v>
      </c>
      <c r="C35" s="23" t="s">
        <v>382</v>
      </c>
      <c r="D35" s="5">
        <v>100</v>
      </c>
      <c r="E35" s="1">
        <v>7.5</v>
      </c>
      <c r="F35" s="1">
        <v>2.9</v>
      </c>
      <c r="G35" s="1">
        <v>51.4</v>
      </c>
      <c r="H35" s="1">
        <v>262</v>
      </c>
      <c r="I35" s="1">
        <v>0</v>
      </c>
    </row>
    <row r="36" spans="1:9" ht="12.95" customHeight="1" x14ac:dyDescent="0.25">
      <c r="A36" s="30"/>
      <c r="B36" s="30"/>
      <c r="C36" s="30" t="s">
        <v>185</v>
      </c>
      <c r="D36" s="25">
        <f t="shared" ref="D36:H36" si="3">SUM(D29:D35)</f>
        <v>760</v>
      </c>
      <c r="E36" s="25">
        <f t="shared" si="3"/>
        <v>31.999999999999996</v>
      </c>
      <c r="F36" s="25">
        <f t="shared" si="3"/>
        <v>21.35</v>
      </c>
      <c r="G36" s="25">
        <f t="shared" si="3"/>
        <v>121.30000000000001</v>
      </c>
      <c r="H36" s="25">
        <f t="shared" si="3"/>
        <v>826.2</v>
      </c>
      <c r="I36" s="25">
        <f>SUM(I29:I35)</f>
        <v>33</v>
      </c>
    </row>
    <row r="37" spans="1:9" ht="12.95" customHeight="1" x14ac:dyDescent="0.25">
      <c r="A37" s="224" t="s">
        <v>12</v>
      </c>
      <c r="B37" s="224"/>
      <c r="C37" s="224"/>
      <c r="D37" s="224"/>
      <c r="E37" s="224"/>
      <c r="F37" s="224"/>
      <c r="G37" s="224"/>
      <c r="H37" s="224"/>
      <c r="I37" s="224"/>
    </row>
    <row r="38" spans="1:9" ht="12.95" customHeight="1" x14ac:dyDescent="0.25">
      <c r="A38" s="20" t="s">
        <v>19</v>
      </c>
      <c r="B38" s="20" t="s">
        <v>19</v>
      </c>
      <c r="C38" s="146" t="s">
        <v>373</v>
      </c>
      <c r="D38" s="5">
        <v>200</v>
      </c>
      <c r="E38" s="126">
        <v>6.1</v>
      </c>
      <c r="F38" s="126">
        <v>5.3</v>
      </c>
      <c r="G38" s="126">
        <v>10.1</v>
      </c>
      <c r="H38" s="126">
        <v>113</v>
      </c>
      <c r="I38" s="126">
        <v>3</v>
      </c>
    </row>
    <row r="39" spans="1:9" ht="12.95" customHeight="1" x14ac:dyDescent="0.25">
      <c r="A39" s="20" t="s">
        <v>19</v>
      </c>
      <c r="B39" s="20" t="s">
        <v>19</v>
      </c>
      <c r="C39" s="20" t="s">
        <v>46</v>
      </c>
      <c r="D39" s="5">
        <v>60</v>
      </c>
      <c r="E39" s="1">
        <v>0.5</v>
      </c>
      <c r="F39" s="1">
        <v>0</v>
      </c>
      <c r="G39" s="1">
        <v>50</v>
      </c>
      <c r="H39" s="1">
        <v>200</v>
      </c>
      <c r="I39" s="1">
        <v>0</v>
      </c>
    </row>
    <row r="40" spans="1:9" ht="12.95" customHeight="1" x14ac:dyDescent="0.25">
      <c r="A40" s="20"/>
      <c r="B40" s="20"/>
      <c r="C40" s="30" t="s">
        <v>185</v>
      </c>
      <c r="D40" s="25">
        <f t="shared" ref="D40:H40" si="4">SUM(D38:D39)</f>
        <v>260</v>
      </c>
      <c r="E40" s="25">
        <f t="shared" si="4"/>
        <v>6.6</v>
      </c>
      <c r="F40" s="25">
        <f t="shared" si="4"/>
        <v>5.3</v>
      </c>
      <c r="G40" s="25">
        <f t="shared" si="4"/>
        <v>60.1</v>
      </c>
      <c r="H40" s="25">
        <f t="shared" si="4"/>
        <v>313</v>
      </c>
      <c r="I40" s="25">
        <f>SUM(I38:I39)</f>
        <v>3</v>
      </c>
    </row>
    <row r="41" spans="1:9" ht="15" customHeight="1" x14ac:dyDescent="0.25">
      <c r="A41" s="20"/>
      <c r="B41" s="20"/>
      <c r="C41" s="30" t="s">
        <v>20</v>
      </c>
      <c r="D41" s="26"/>
      <c r="E41" s="25">
        <f t="shared" ref="E41:G41" si="5">SUM(E12+E21+E27+E36+E40)</f>
        <v>135.51</v>
      </c>
      <c r="F41" s="25">
        <f t="shared" si="5"/>
        <v>98.590000000000018</v>
      </c>
      <c r="G41" s="25">
        <f t="shared" si="5"/>
        <v>554.4</v>
      </c>
      <c r="H41" s="25">
        <f>SUM(H12+H21+H27+H36+H40)</f>
        <v>3483.1000000000004</v>
      </c>
      <c r="I41" s="25">
        <f>SUM(I12+I21+I27+I36+I40)</f>
        <v>119.1</v>
      </c>
    </row>
    <row r="42" spans="1:9" x14ac:dyDescent="0.25">
      <c r="A42" s="29"/>
      <c r="B42" s="28"/>
      <c r="C42" s="29" t="s">
        <v>141</v>
      </c>
      <c r="D42" s="26"/>
      <c r="E42" s="29">
        <v>1.1000000000000001</v>
      </c>
      <c r="F42" s="29">
        <v>1.1000000000000001</v>
      </c>
      <c r="G42" s="29">
        <v>4</v>
      </c>
      <c r="H42" s="29"/>
      <c r="I42" s="29"/>
    </row>
    <row r="43" spans="1:9" x14ac:dyDescent="0.25">
      <c r="D43" s="142"/>
      <c r="E43" s="143" t="s">
        <v>326</v>
      </c>
      <c r="F43" s="142"/>
      <c r="G43" s="144">
        <f>SUM(E41*4/G41)</f>
        <v>0.97770562770562763</v>
      </c>
    </row>
  </sheetData>
  <mergeCells count="13">
    <mergeCell ref="A2:I2"/>
    <mergeCell ref="A3:A4"/>
    <mergeCell ref="B3:B4"/>
    <mergeCell ref="C3:C4"/>
    <mergeCell ref="D3:D4"/>
    <mergeCell ref="E3:G3"/>
    <mergeCell ref="H3:H4"/>
    <mergeCell ref="I3:I4"/>
    <mergeCell ref="A5:I5"/>
    <mergeCell ref="A13:I13"/>
    <mergeCell ref="A22:I22"/>
    <mergeCell ref="A28:I28"/>
    <mergeCell ref="A37:I37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I41"/>
    </sheetView>
  </sheetViews>
  <sheetFormatPr defaultRowHeight="15" x14ac:dyDescent="0.25"/>
  <cols>
    <col min="1" max="1" width="12.5703125" customWidth="1"/>
    <col min="2" max="2" width="9.7109375" style="11" customWidth="1"/>
    <col min="3" max="3" width="56.28515625" customWidth="1"/>
    <col min="4" max="4" width="9.7109375" style="12" customWidth="1"/>
    <col min="5" max="9" width="9.7109375" customWidth="1"/>
  </cols>
  <sheetData>
    <row r="1" spans="1:9" ht="18" customHeight="1" x14ac:dyDescent="0.25">
      <c r="A1" s="213" t="s">
        <v>216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25">
      <c r="A2" s="269" t="s">
        <v>181</v>
      </c>
      <c r="B2" s="269" t="s">
        <v>13</v>
      </c>
      <c r="C2" s="271" t="s">
        <v>192</v>
      </c>
      <c r="D2" s="273" t="s">
        <v>2</v>
      </c>
      <c r="E2" s="275" t="s">
        <v>3</v>
      </c>
      <c r="F2" s="275"/>
      <c r="G2" s="275"/>
      <c r="H2" s="256" t="s">
        <v>4</v>
      </c>
      <c r="I2" s="273" t="s">
        <v>182</v>
      </c>
    </row>
    <row r="3" spans="1:9" ht="10.5" customHeight="1" x14ac:dyDescent="0.25">
      <c r="A3" s="270"/>
      <c r="B3" s="270"/>
      <c r="C3" s="272"/>
      <c r="D3" s="274"/>
      <c r="E3" s="24" t="s">
        <v>14</v>
      </c>
      <c r="F3" s="24" t="s">
        <v>15</v>
      </c>
      <c r="G3" s="24" t="s">
        <v>16</v>
      </c>
      <c r="H3" s="256"/>
      <c r="I3" s="276"/>
    </row>
    <row r="4" spans="1:9" ht="12.95" customHeight="1" x14ac:dyDescent="0.25">
      <c r="A4" s="224" t="s">
        <v>5</v>
      </c>
      <c r="B4" s="224"/>
      <c r="C4" s="224"/>
      <c r="D4" s="224"/>
      <c r="E4" s="224"/>
      <c r="F4" s="224"/>
      <c r="G4" s="224"/>
      <c r="H4" s="224"/>
      <c r="I4" s="224"/>
    </row>
    <row r="5" spans="1:9" ht="12.95" customHeight="1" x14ac:dyDescent="0.25">
      <c r="A5" s="20" t="s">
        <v>18</v>
      </c>
      <c r="B5" s="20">
        <v>9</v>
      </c>
      <c r="C5" s="20" t="s">
        <v>365</v>
      </c>
      <c r="D5" s="17" t="s">
        <v>322</v>
      </c>
      <c r="E5" s="17">
        <v>6.8</v>
      </c>
      <c r="F5" s="17">
        <v>14.4</v>
      </c>
      <c r="G5" s="17">
        <v>14.8</v>
      </c>
      <c r="H5" s="17">
        <v>216</v>
      </c>
      <c r="I5" s="17">
        <v>0</v>
      </c>
    </row>
    <row r="6" spans="1:9" ht="12.95" customHeight="1" x14ac:dyDescent="0.25">
      <c r="A6" s="20" t="s">
        <v>18</v>
      </c>
      <c r="B6" s="20">
        <v>189</v>
      </c>
      <c r="C6" s="23" t="s">
        <v>40</v>
      </c>
      <c r="D6" s="21" t="s">
        <v>124</v>
      </c>
      <c r="E6" s="1">
        <v>7.7</v>
      </c>
      <c r="F6" s="10">
        <v>28</v>
      </c>
      <c r="G6" s="1">
        <v>34.5</v>
      </c>
      <c r="H6" s="1">
        <v>262</v>
      </c>
      <c r="I6" s="1">
        <v>1.7</v>
      </c>
    </row>
    <row r="7" spans="1:9" ht="12.95" customHeight="1" x14ac:dyDescent="0.25">
      <c r="A7" s="20" t="s">
        <v>18</v>
      </c>
      <c r="B7" s="20">
        <v>432</v>
      </c>
      <c r="C7" s="23" t="s">
        <v>39</v>
      </c>
      <c r="D7" s="5">
        <v>200</v>
      </c>
      <c r="E7" s="1">
        <v>1.5</v>
      </c>
      <c r="F7" s="1">
        <v>1.3</v>
      </c>
      <c r="G7" s="1">
        <v>22.4</v>
      </c>
      <c r="H7" s="1">
        <v>107</v>
      </c>
      <c r="I7" s="1">
        <v>1</v>
      </c>
    </row>
    <row r="8" spans="1:9" ht="12.95" customHeight="1" x14ac:dyDescent="0.25">
      <c r="A8" s="20"/>
      <c r="B8" s="20"/>
      <c r="C8" s="30" t="s">
        <v>185</v>
      </c>
      <c r="D8" s="25">
        <v>515</v>
      </c>
      <c r="E8" s="25">
        <f t="shared" ref="E8:H8" si="0">SUM(E5:E7)</f>
        <v>16</v>
      </c>
      <c r="F8" s="25">
        <f t="shared" si="0"/>
        <v>43.699999999999996</v>
      </c>
      <c r="G8" s="25">
        <f t="shared" si="0"/>
        <v>71.699999999999989</v>
      </c>
      <c r="H8" s="25">
        <f t="shared" si="0"/>
        <v>585</v>
      </c>
      <c r="I8" s="25">
        <f>SUM(I5:I7)</f>
        <v>2.7</v>
      </c>
    </row>
    <row r="9" spans="1:9" ht="9.75" customHeight="1" x14ac:dyDescent="0.25">
      <c r="A9" s="224" t="s">
        <v>106</v>
      </c>
      <c r="B9" s="224"/>
      <c r="C9" s="224"/>
      <c r="D9" s="224"/>
      <c r="E9" s="224"/>
      <c r="F9" s="224"/>
      <c r="G9" s="224"/>
      <c r="H9" s="224"/>
      <c r="I9" s="224"/>
    </row>
    <row r="10" spans="1:9" ht="12.95" customHeight="1" x14ac:dyDescent="0.25">
      <c r="A10" s="20" t="s">
        <v>19</v>
      </c>
      <c r="B10" s="20" t="s">
        <v>19</v>
      </c>
      <c r="C10" s="169" t="s">
        <v>373</v>
      </c>
      <c r="D10" s="5">
        <v>200</v>
      </c>
      <c r="E10" s="25">
        <v>6.1</v>
      </c>
      <c r="F10" s="25">
        <v>5.3</v>
      </c>
      <c r="G10" s="25">
        <v>10.1</v>
      </c>
      <c r="H10" s="25">
        <v>113</v>
      </c>
      <c r="I10" s="25">
        <v>3</v>
      </c>
    </row>
    <row r="11" spans="1:9" ht="9.75" customHeight="1" x14ac:dyDescent="0.25">
      <c r="A11" s="247" t="s">
        <v>6</v>
      </c>
      <c r="B11" s="248"/>
      <c r="C11" s="248"/>
      <c r="D11" s="248"/>
      <c r="E11" s="248"/>
      <c r="F11" s="248"/>
      <c r="G11" s="248"/>
      <c r="H11" s="248"/>
      <c r="I11" s="268"/>
    </row>
    <row r="12" spans="1:9" ht="12.95" customHeight="1" x14ac:dyDescent="0.25">
      <c r="A12" s="20" t="s">
        <v>18</v>
      </c>
      <c r="B12" s="20" t="s">
        <v>104</v>
      </c>
      <c r="C12" s="23" t="s">
        <v>330</v>
      </c>
      <c r="D12" s="17">
        <v>100</v>
      </c>
      <c r="E12" s="17">
        <v>2</v>
      </c>
      <c r="F12" s="17">
        <v>4.2</v>
      </c>
      <c r="G12" s="17">
        <v>4.5999999999999996</v>
      </c>
      <c r="H12" s="17">
        <v>63.2</v>
      </c>
      <c r="I12" s="17">
        <v>9</v>
      </c>
    </row>
    <row r="13" spans="1:9" ht="12.95" customHeight="1" x14ac:dyDescent="0.25">
      <c r="A13" s="20" t="s">
        <v>18</v>
      </c>
      <c r="B13" s="20">
        <v>84</v>
      </c>
      <c r="C13" s="23" t="s">
        <v>152</v>
      </c>
      <c r="D13" s="5" t="s">
        <v>201</v>
      </c>
      <c r="E13" s="1">
        <v>3.7</v>
      </c>
      <c r="F13" s="1">
        <v>6.7</v>
      </c>
      <c r="G13" s="1">
        <v>9.6</v>
      </c>
      <c r="H13" s="1">
        <v>115</v>
      </c>
      <c r="I13" s="1">
        <v>26</v>
      </c>
    </row>
    <row r="14" spans="1:9" ht="12.95" customHeight="1" x14ac:dyDescent="0.25">
      <c r="A14" s="20" t="s">
        <v>18</v>
      </c>
      <c r="B14" s="47">
        <v>229</v>
      </c>
      <c r="C14" s="23" t="s">
        <v>247</v>
      </c>
      <c r="D14" s="5">
        <v>100</v>
      </c>
      <c r="E14" s="18">
        <v>14</v>
      </c>
      <c r="F14" s="18">
        <v>0.6</v>
      </c>
      <c r="G14" s="18">
        <v>0</v>
      </c>
      <c r="H14" s="18">
        <v>116</v>
      </c>
      <c r="I14" s="18">
        <v>0</v>
      </c>
    </row>
    <row r="15" spans="1:9" ht="12.95" customHeight="1" x14ac:dyDescent="0.25">
      <c r="A15" s="20" t="s">
        <v>18</v>
      </c>
      <c r="B15" s="20">
        <v>335</v>
      </c>
      <c r="C15" s="23" t="s">
        <v>7</v>
      </c>
      <c r="D15" s="5">
        <v>200</v>
      </c>
      <c r="E15" s="18">
        <v>4.0999999999999996</v>
      </c>
      <c r="F15" s="18">
        <v>7.2</v>
      </c>
      <c r="G15" s="18">
        <v>27</v>
      </c>
      <c r="H15" s="18">
        <v>188</v>
      </c>
      <c r="I15" s="18">
        <v>6</v>
      </c>
    </row>
    <row r="16" spans="1:9" ht="12.95" customHeight="1" x14ac:dyDescent="0.25">
      <c r="A16" s="106" t="s">
        <v>19</v>
      </c>
      <c r="B16" s="106" t="s">
        <v>19</v>
      </c>
      <c r="C16" s="109" t="s">
        <v>364</v>
      </c>
      <c r="D16" s="107">
        <v>200</v>
      </c>
      <c r="E16" s="107">
        <v>6.15</v>
      </c>
      <c r="F16" s="107">
        <v>2.25</v>
      </c>
      <c r="G16" s="107">
        <v>3.9</v>
      </c>
      <c r="H16" s="107">
        <v>170.8</v>
      </c>
      <c r="I16" s="107">
        <v>14.99</v>
      </c>
    </row>
    <row r="17" spans="1:9" ht="12.95" customHeight="1" x14ac:dyDescent="0.25">
      <c r="A17" s="20" t="s">
        <v>19</v>
      </c>
      <c r="B17" s="20" t="s">
        <v>19</v>
      </c>
      <c r="C17" s="23" t="s">
        <v>381</v>
      </c>
      <c r="D17" s="5">
        <v>60</v>
      </c>
      <c r="E17" s="1">
        <v>3.5</v>
      </c>
      <c r="F17" s="1">
        <v>0.56000000000000005</v>
      </c>
      <c r="G17" s="1">
        <v>26.6</v>
      </c>
      <c r="H17" s="1">
        <v>113</v>
      </c>
      <c r="I17" s="1">
        <v>0</v>
      </c>
    </row>
    <row r="18" spans="1:9" ht="12.95" customHeight="1" x14ac:dyDescent="0.25">
      <c r="A18" s="20" t="s">
        <v>19</v>
      </c>
      <c r="B18" s="20" t="s">
        <v>19</v>
      </c>
      <c r="C18" s="23" t="s">
        <v>382</v>
      </c>
      <c r="D18" s="5">
        <v>100</v>
      </c>
      <c r="E18" s="1">
        <v>7.5</v>
      </c>
      <c r="F18" s="1">
        <v>2.9</v>
      </c>
      <c r="G18" s="1">
        <v>51.4</v>
      </c>
      <c r="H18" s="1">
        <v>262</v>
      </c>
      <c r="I18" s="1">
        <v>0</v>
      </c>
    </row>
    <row r="19" spans="1:9" ht="12.95" customHeight="1" x14ac:dyDescent="0.25">
      <c r="A19" s="20"/>
      <c r="B19" s="20"/>
      <c r="C19" s="30" t="s">
        <v>185</v>
      </c>
      <c r="D19" s="25">
        <f t="shared" ref="D19:H19" si="1">SUM(D12:D18)</f>
        <v>760</v>
      </c>
      <c r="E19" s="25">
        <f t="shared" si="1"/>
        <v>40.949999999999996</v>
      </c>
      <c r="F19" s="25">
        <f t="shared" si="1"/>
        <v>24.409999999999997</v>
      </c>
      <c r="G19" s="25">
        <f t="shared" si="1"/>
        <v>123.1</v>
      </c>
      <c r="H19" s="25">
        <f t="shared" si="1"/>
        <v>1028</v>
      </c>
      <c r="I19" s="25">
        <f>SUM(I12:I18)</f>
        <v>55.99</v>
      </c>
    </row>
    <row r="20" spans="1:9" ht="9.75" customHeight="1" x14ac:dyDescent="0.25">
      <c r="A20" s="246" t="s">
        <v>8</v>
      </c>
      <c r="B20" s="246"/>
      <c r="C20" s="246"/>
      <c r="D20" s="246"/>
      <c r="E20" s="246"/>
      <c r="F20" s="246"/>
      <c r="G20" s="246"/>
      <c r="H20" s="246"/>
      <c r="I20" s="246"/>
    </row>
    <row r="21" spans="1:9" ht="12.95" customHeight="1" x14ac:dyDescent="0.25">
      <c r="A21" s="20" t="s">
        <v>19</v>
      </c>
      <c r="B21" s="20" t="s">
        <v>19</v>
      </c>
      <c r="C21" s="30" t="s">
        <v>297</v>
      </c>
      <c r="D21" s="17"/>
      <c r="E21" s="17"/>
      <c r="F21" s="17"/>
      <c r="G21" s="17"/>
      <c r="H21" s="17"/>
      <c r="I21" s="17">
        <v>0</v>
      </c>
    </row>
    <row r="22" spans="1:9" ht="27.75" customHeight="1" x14ac:dyDescent="0.25">
      <c r="A22" s="20" t="s">
        <v>18</v>
      </c>
      <c r="B22" s="20">
        <v>442</v>
      </c>
      <c r="C22" s="169" t="s">
        <v>370</v>
      </c>
      <c r="D22" s="5">
        <v>200</v>
      </c>
      <c r="E22" s="5">
        <v>0.5</v>
      </c>
      <c r="F22" s="5">
        <v>0.1</v>
      </c>
      <c r="G22" s="5">
        <v>9.9</v>
      </c>
      <c r="H22" s="5">
        <v>43</v>
      </c>
      <c r="I22" s="5">
        <v>2</v>
      </c>
    </row>
    <row r="23" spans="1:9" ht="12.95" customHeight="1" x14ac:dyDescent="0.25">
      <c r="A23" s="20" t="s">
        <v>19</v>
      </c>
      <c r="B23" s="20" t="s">
        <v>19</v>
      </c>
      <c r="C23" s="23" t="s">
        <v>84</v>
      </c>
      <c r="D23" s="5">
        <v>300</v>
      </c>
      <c r="E23" s="1">
        <v>1.89</v>
      </c>
      <c r="F23" s="1">
        <v>0.4</v>
      </c>
      <c r="G23" s="1">
        <v>17</v>
      </c>
      <c r="H23" s="1">
        <v>90.3</v>
      </c>
      <c r="I23" s="1">
        <v>26</v>
      </c>
    </row>
    <row r="24" spans="1:9" ht="12.95" customHeight="1" x14ac:dyDescent="0.25">
      <c r="A24" s="20"/>
      <c r="B24" s="20"/>
      <c r="C24" s="30" t="s">
        <v>185</v>
      </c>
      <c r="D24" s="25">
        <f t="shared" ref="D24:H24" si="2">SUM(D21:D23)</f>
        <v>500</v>
      </c>
      <c r="E24" s="25">
        <f t="shared" si="2"/>
        <v>2.3899999999999997</v>
      </c>
      <c r="F24" s="25">
        <f t="shared" si="2"/>
        <v>0.5</v>
      </c>
      <c r="G24" s="25">
        <f t="shared" si="2"/>
        <v>26.9</v>
      </c>
      <c r="H24" s="25">
        <f t="shared" si="2"/>
        <v>133.30000000000001</v>
      </c>
      <c r="I24" s="25">
        <f>SUM(I21:I23)</f>
        <v>28</v>
      </c>
    </row>
    <row r="25" spans="1:9" ht="12.95" customHeight="1" x14ac:dyDescent="0.25">
      <c r="A25" s="222" t="s">
        <v>9</v>
      </c>
      <c r="B25" s="223"/>
      <c r="C25" s="223"/>
      <c r="D25" s="223"/>
      <c r="E25" s="223"/>
      <c r="F25" s="223"/>
      <c r="G25" s="223"/>
      <c r="H25" s="223"/>
      <c r="I25" s="223"/>
    </row>
    <row r="26" spans="1:9" ht="12.95" customHeight="1" x14ac:dyDescent="0.25">
      <c r="A26" s="20" t="s">
        <v>18</v>
      </c>
      <c r="B26" s="20">
        <v>13</v>
      </c>
      <c r="C26" s="152" t="s">
        <v>352</v>
      </c>
      <c r="D26" s="5">
        <v>10</v>
      </c>
      <c r="E26" s="1">
        <v>0.1</v>
      </c>
      <c r="F26" s="1">
        <v>8.3000000000000007</v>
      </c>
      <c r="G26" s="1">
        <v>0.1</v>
      </c>
      <c r="H26" s="1">
        <v>75</v>
      </c>
      <c r="I26" s="1">
        <v>0</v>
      </c>
    </row>
    <row r="27" spans="1:9" ht="28.5" customHeight="1" x14ac:dyDescent="0.25">
      <c r="A27" s="15" t="s">
        <v>18</v>
      </c>
      <c r="B27" s="15">
        <v>40</v>
      </c>
      <c r="C27" s="23" t="s">
        <v>325</v>
      </c>
      <c r="D27" s="17">
        <v>100</v>
      </c>
      <c r="E27" s="17">
        <v>1.6</v>
      </c>
      <c r="F27" s="17">
        <v>5.0999999999999996</v>
      </c>
      <c r="G27" s="17">
        <v>7.7</v>
      </c>
      <c r="H27" s="17">
        <v>83</v>
      </c>
      <c r="I27" s="17">
        <v>27</v>
      </c>
    </row>
    <row r="28" spans="1:9" ht="15" customHeight="1" x14ac:dyDescent="0.25">
      <c r="A28" s="20" t="s">
        <v>18</v>
      </c>
      <c r="B28" s="20">
        <v>253</v>
      </c>
      <c r="C28" s="3" t="s">
        <v>29</v>
      </c>
      <c r="D28" s="5">
        <v>100</v>
      </c>
      <c r="E28" s="1">
        <v>12</v>
      </c>
      <c r="F28" s="1">
        <v>7.5</v>
      </c>
      <c r="G28" s="1">
        <v>1.4</v>
      </c>
      <c r="H28" s="1">
        <v>121</v>
      </c>
      <c r="I28" s="1">
        <v>0</v>
      </c>
    </row>
    <row r="29" spans="1:9" ht="15.75" customHeight="1" x14ac:dyDescent="0.25">
      <c r="A29" s="20" t="s">
        <v>18</v>
      </c>
      <c r="B29" s="20">
        <v>181</v>
      </c>
      <c r="C29" s="3" t="s">
        <v>158</v>
      </c>
      <c r="D29" s="5">
        <v>180</v>
      </c>
      <c r="E29" s="1">
        <v>10.199999999999999</v>
      </c>
      <c r="F29" s="1">
        <v>8.3000000000000007</v>
      </c>
      <c r="G29" s="1">
        <v>46.5</v>
      </c>
      <c r="H29" s="1">
        <v>301.8</v>
      </c>
      <c r="I29" s="1">
        <v>0</v>
      </c>
    </row>
    <row r="30" spans="1:9" ht="12.95" customHeight="1" x14ac:dyDescent="0.25">
      <c r="A30" s="20" t="s">
        <v>54</v>
      </c>
      <c r="B30" s="20">
        <v>431</v>
      </c>
      <c r="C30" s="3" t="s">
        <v>11</v>
      </c>
      <c r="D30" s="5">
        <v>200</v>
      </c>
      <c r="E30" s="1">
        <v>0.2</v>
      </c>
      <c r="F30" s="1">
        <v>0.1</v>
      </c>
      <c r="G30" s="1">
        <v>15</v>
      </c>
      <c r="H30" s="1">
        <v>60</v>
      </c>
      <c r="I30" s="1">
        <v>3</v>
      </c>
    </row>
    <row r="31" spans="1:9" ht="12.95" customHeight="1" x14ac:dyDescent="0.25">
      <c r="A31" s="20" t="s">
        <v>19</v>
      </c>
      <c r="B31" s="20" t="s">
        <v>19</v>
      </c>
      <c r="C31" s="23" t="s">
        <v>381</v>
      </c>
      <c r="D31" s="5">
        <v>50</v>
      </c>
      <c r="E31" s="1">
        <v>2.9</v>
      </c>
      <c r="F31" s="1">
        <v>0.47</v>
      </c>
      <c r="G31" s="1">
        <v>22.2</v>
      </c>
      <c r="H31" s="1">
        <v>94.5</v>
      </c>
      <c r="I31" s="1">
        <v>0</v>
      </c>
    </row>
    <row r="32" spans="1:9" ht="12.95" customHeight="1" x14ac:dyDescent="0.25">
      <c r="A32" s="20" t="s">
        <v>19</v>
      </c>
      <c r="B32" s="20" t="s">
        <v>19</v>
      </c>
      <c r="C32" s="23" t="s">
        <v>382</v>
      </c>
      <c r="D32" s="5">
        <v>50</v>
      </c>
      <c r="E32" s="1">
        <v>3.25</v>
      </c>
      <c r="F32" s="1">
        <v>1.45</v>
      </c>
      <c r="G32" s="1">
        <v>25.7</v>
      </c>
      <c r="H32" s="1">
        <v>131</v>
      </c>
      <c r="I32" s="1">
        <v>0</v>
      </c>
    </row>
    <row r="33" spans="1:9" ht="12.95" customHeight="1" x14ac:dyDescent="0.25">
      <c r="A33" s="20"/>
      <c r="B33" s="20"/>
      <c r="C33" s="30" t="s">
        <v>185</v>
      </c>
      <c r="D33" s="25">
        <f t="shared" ref="D33:H33" si="3">SUM(D26:D32)</f>
        <v>690</v>
      </c>
      <c r="E33" s="25">
        <f t="shared" si="3"/>
        <v>30.249999999999996</v>
      </c>
      <c r="F33" s="25">
        <f t="shared" si="3"/>
        <v>31.22</v>
      </c>
      <c r="G33" s="25">
        <f t="shared" si="3"/>
        <v>118.60000000000001</v>
      </c>
      <c r="H33" s="25">
        <f t="shared" si="3"/>
        <v>866.3</v>
      </c>
      <c r="I33" s="25">
        <f>SUM(I26:I32)</f>
        <v>30</v>
      </c>
    </row>
    <row r="34" spans="1:9" ht="12.95" customHeight="1" x14ac:dyDescent="0.25">
      <c r="A34" s="222" t="s">
        <v>12</v>
      </c>
      <c r="B34" s="223"/>
      <c r="C34" s="223"/>
      <c r="D34" s="223"/>
      <c r="E34" s="223"/>
      <c r="F34" s="223"/>
      <c r="G34" s="223"/>
      <c r="H34" s="223"/>
      <c r="I34" s="223"/>
    </row>
    <row r="35" spans="1:9" ht="12.95" customHeight="1" x14ac:dyDescent="0.25">
      <c r="A35" s="1" t="s">
        <v>19</v>
      </c>
      <c r="B35" s="7" t="s">
        <v>19</v>
      </c>
      <c r="C35" s="1" t="s">
        <v>378</v>
      </c>
      <c r="D35" s="5">
        <v>50</v>
      </c>
      <c r="E35" s="1">
        <v>3.6</v>
      </c>
      <c r="F35" s="1">
        <v>1.2</v>
      </c>
      <c r="G35" s="1">
        <v>41</v>
      </c>
      <c r="H35" s="1">
        <v>159</v>
      </c>
      <c r="I35" s="1">
        <v>0</v>
      </c>
    </row>
    <row r="36" spans="1:9" ht="12.95" customHeight="1" x14ac:dyDescent="0.25">
      <c r="A36" s="1" t="s">
        <v>19</v>
      </c>
      <c r="B36" s="20" t="s">
        <v>19</v>
      </c>
      <c r="C36" s="4" t="s">
        <v>159</v>
      </c>
      <c r="D36" s="5">
        <v>125</v>
      </c>
      <c r="E36" s="1">
        <v>2.5</v>
      </c>
      <c r="F36" s="1">
        <v>1.9</v>
      </c>
      <c r="G36" s="1">
        <v>3.8</v>
      </c>
      <c r="H36" s="1">
        <v>60</v>
      </c>
      <c r="I36" s="1">
        <v>0.9</v>
      </c>
    </row>
    <row r="37" spans="1:9" ht="12.95" customHeight="1" x14ac:dyDescent="0.25">
      <c r="A37" s="1"/>
      <c r="B37" s="7"/>
      <c r="C37" s="25" t="s">
        <v>185</v>
      </c>
      <c r="D37" s="25">
        <f t="shared" ref="D37:H37" si="4">SUM(D35:D36)</f>
        <v>175</v>
      </c>
      <c r="E37" s="25">
        <f t="shared" si="4"/>
        <v>6.1</v>
      </c>
      <c r="F37" s="25">
        <f t="shared" si="4"/>
        <v>3.0999999999999996</v>
      </c>
      <c r="G37" s="25">
        <f t="shared" si="4"/>
        <v>44.8</v>
      </c>
      <c r="H37" s="25">
        <f t="shared" si="4"/>
        <v>219</v>
      </c>
      <c r="I37" s="25">
        <f>SUM(I35:I36)</f>
        <v>0.9</v>
      </c>
    </row>
    <row r="38" spans="1:9" ht="12.95" customHeight="1" x14ac:dyDescent="0.25">
      <c r="A38" s="1"/>
      <c r="B38" s="7"/>
      <c r="C38" s="25" t="s">
        <v>20</v>
      </c>
      <c r="D38" s="26"/>
      <c r="E38" s="26">
        <f>E37+E33+E24+E19+E10+E8</f>
        <v>101.78999999999999</v>
      </c>
      <c r="F38" s="44">
        <f>F37+F33+F24+F19+F10+F8</f>
        <v>108.22999999999999</v>
      </c>
      <c r="G38" s="26">
        <f>G37+G33+G24+G19+G10+G8</f>
        <v>395.2</v>
      </c>
      <c r="H38" s="26">
        <f>H37+H33+H24+H19+H10+H8</f>
        <v>2944.6</v>
      </c>
      <c r="I38" s="26">
        <f>I37+I33+I24+I19+I10+I8</f>
        <v>120.59</v>
      </c>
    </row>
    <row r="39" spans="1:9" x14ac:dyDescent="0.25">
      <c r="A39" s="29"/>
      <c r="B39" s="28"/>
      <c r="C39" s="29" t="s">
        <v>141</v>
      </c>
      <c r="D39" s="26"/>
      <c r="E39" s="29">
        <v>1.1000000000000001</v>
      </c>
      <c r="F39" s="29">
        <v>1.1000000000000001</v>
      </c>
      <c r="G39" s="29">
        <v>4</v>
      </c>
      <c r="H39" s="29"/>
      <c r="I39" s="29"/>
    </row>
    <row r="40" spans="1:9" x14ac:dyDescent="0.25">
      <c r="B40"/>
      <c r="D40" s="142"/>
      <c r="E40" s="143" t="s">
        <v>326</v>
      </c>
      <c r="F40" s="142"/>
      <c r="G40" s="144">
        <f>SUM(E38*4/G38)</f>
        <v>1.0302631578947368</v>
      </c>
    </row>
  </sheetData>
  <mergeCells count="14">
    <mergeCell ref="A1:I1"/>
    <mergeCell ref="A2:A3"/>
    <mergeCell ref="B2:B3"/>
    <mergeCell ref="C2:C3"/>
    <mergeCell ref="D2:D3"/>
    <mergeCell ref="E2:G2"/>
    <mergeCell ref="H2:H3"/>
    <mergeCell ref="I2:I3"/>
    <mergeCell ref="A34:I34"/>
    <mergeCell ref="A4:I4"/>
    <mergeCell ref="A9:I9"/>
    <mergeCell ref="A11:I11"/>
    <mergeCell ref="A20:I20"/>
    <mergeCell ref="A25:I25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:I41"/>
    </sheetView>
  </sheetViews>
  <sheetFormatPr defaultRowHeight="15" x14ac:dyDescent="0.25"/>
  <cols>
    <col min="1" max="1" width="8.140625" customWidth="1"/>
    <col min="2" max="2" width="4.85546875" style="11" customWidth="1"/>
    <col min="3" max="3" width="59.140625" customWidth="1"/>
    <col min="4" max="4" width="7.28515625" style="12" customWidth="1"/>
    <col min="5" max="7" width="9.7109375" customWidth="1"/>
    <col min="8" max="8" width="10.7109375" customWidth="1"/>
    <col min="9" max="9" width="9.7109375" customWidth="1"/>
  </cols>
  <sheetData>
    <row r="1" spans="1:9" ht="12.95" customHeight="1" x14ac:dyDescent="0.25">
      <c r="A1" s="63"/>
      <c r="B1" s="63"/>
      <c r="C1" s="63"/>
      <c r="D1" s="59"/>
      <c r="E1" s="57"/>
      <c r="F1" s="57"/>
      <c r="G1" s="57"/>
      <c r="H1" s="57"/>
      <c r="I1" s="57"/>
    </row>
    <row r="2" spans="1:9" ht="33.75" customHeight="1" x14ac:dyDescent="0.25">
      <c r="A2" s="229" t="s">
        <v>230</v>
      </c>
      <c r="B2" s="229"/>
      <c r="C2" s="229"/>
      <c r="D2" s="229"/>
      <c r="E2" s="229"/>
      <c r="F2" s="229"/>
      <c r="G2" s="229"/>
      <c r="H2" s="229"/>
      <c r="I2" s="229"/>
    </row>
    <row r="3" spans="1:9" x14ac:dyDescent="0.25">
      <c r="A3" s="261" t="s">
        <v>181</v>
      </c>
      <c r="B3" s="261" t="s">
        <v>13</v>
      </c>
      <c r="C3" s="263" t="s">
        <v>192</v>
      </c>
      <c r="D3" s="259" t="s">
        <v>2</v>
      </c>
      <c r="E3" s="258" t="s">
        <v>3</v>
      </c>
      <c r="F3" s="258"/>
      <c r="G3" s="258"/>
      <c r="H3" s="258" t="s">
        <v>4</v>
      </c>
      <c r="I3" s="259" t="s">
        <v>182</v>
      </c>
    </row>
    <row r="4" spans="1:9" x14ac:dyDescent="0.25">
      <c r="A4" s="262"/>
      <c r="B4" s="262"/>
      <c r="C4" s="264"/>
      <c r="D4" s="265"/>
      <c r="E4" s="32" t="s">
        <v>14</v>
      </c>
      <c r="F4" s="32" t="s">
        <v>15</v>
      </c>
      <c r="G4" s="32" t="s">
        <v>16</v>
      </c>
      <c r="H4" s="258"/>
      <c r="I4" s="260"/>
    </row>
    <row r="5" spans="1:9" ht="12.95" customHeight="1" x14ac:dyDescent="0.25">
      <c r="A5" s="267" t="s">
        <v>5</v>
      </c>
      <c r="B5" s="267"/>
      <c r="C5" s="267"/>
      <c r="D5" s="267"/>
      <c r="E5" s="267"/>
      <c r="F5" s="267"/>
      <c r="G5" s="267"/>
      <c r="H5" s="267"/>
      <c r="I5" s="267"/>
    </row>
    <row r="6" spans="1:9" ht="12.95" customHeight="1" x14ac:dyDescent="0.25">
      <c r="A6" s="18" t="s">
        <v>18</v>
      </c>
      <c r="B6" s="20">
        <v>13</v>
      </c>
      <c r="C6" s="152" t="s">
        <v>352</v>
      </c>
      <c r="D6" s="5">
        <v>10</v>
      </c>
      <c r="E6" s="18">
        <v>0.1</v>
      </c>
      <c r="F6" s="18">
        <v>8.3000000000000007</v>
      </c>
      <c r="G6" s="18">
        <v>0.1</v>
      </c>
      <c r="H6" s="18">
        <v>75</v>
      </c>
      <c r="I6" s="18">
        <v>0</v>
      </c>
    </row>
    <row r="7" spans="1:9" ht="12.95" customHeight="1" x14ac:dyDescent="0.25">
      <c r="A7" s="18" t="s">
        <v>18</v>
      </c>
      <c r="B7" s="20">
        <v>213</v>
      </c>
      <c r="C7" s="45" t="s">
        <v>28</v>
      </c>
      <c r="D7" s="5">
        <v>40</v>
      </c>
      <c r="E7" s="18">
        <v>5.0999999999999996</v>
      </c>
      <c r="F7" s="18">
        <v>4.5999999999999996</v>
      </c>
      <c r="G7" s="18">
        <v>0.3</v>
      </c>
      <c r="H7" s="18">
        <v>63</v>
      </c>
      <c r="I7" s="18">
        <v>0</v>
      </c>
    </row>
    <row r="8" spans="1:9" ht="12.95" customHeight="1" x14ac:dyDescent="0.25">
      <c r="A8" s="18" t="s">
        <v>18</v>
      </c>
      <c r="B8" s="20">
        <v>189</v>
      </c>
      <c r="C8" s="45" t="s">
        <v>51</v>
      </c>
      <c r="D8" s="5" t="s">
        <v>124</v>
      </c>
      <c r="E8" s="18">
        <v>8.5</v>
      </c>
      <c r="F8" s="18">
        <v>12.5</v>
      </c>
      <c r="G8" s="18">
        <v>31.5</v>
      </c>
      <c r="H8" s="18">
        <v>271.7</v>
      </c>
      <c r="I8" s="18">
        <v>1.7</v>
      </c>
    </row>
    <row r="9" spans="1:9" ht="12.95" customHeight="1" x14ac:dyDescent="0.25">
      <c r="A9" s="18" t="s">
        <v>18</v>
      </c>
      <c r="B9" s="20">
        <v>433</v>
      </c>
      <c r="C9" s="45" t="s">
        <v>21</v>
      </c>
      <c r="D9" s="5">
        <v>200</v>
      </c>
      <c r="E9" s="18">
        <v>2.9</v>
      </c>
      <c r="F9" s="18">
        <v>2.5</v>
      </c>
      <c r="G9" s="18">
        <v>24.8</v>
      </c>
      <c r="H9" s="18">
        <v>134</v>
      </c>
      <c r="I9" s="18">
        <v>1</v>
      </c>
    </row>
    <row r="10" spans="1:9" ht="12.95" customHeight="1" x14ac:dyDescent="0.25">
      <c r="A10" s="18" t="s">
        <v>19</v>
      </c>
      <c r="B10" s="20" t="s">
        <v>19</v>
      </c>
      <c r="C10" s="23" t="s">
        <v>382</v>
      </c>
      <c r="D10" s="18">
        <v>75</v>
      </c>
      <c r="E10" s="18">
        <v>5.6</v>
      </c>
      <c r="F10" s="18">
        <v>2.1800000000000002</v>
      </c>
      <c r="G10" s="18">
        <v>38.5</v>
      </c>
      <c r="H10" s="18">
        <v>196.5</v>
      </c>
      <c r="I10" s="18">
        <v>0</v>
      </c>
    </row>
    <row r="11" spans="1:9" ht="12.95" customHeight="1" x14ac:dyDescent="0.25">
      <c r="A11" s="18" t="s">
        <v>19</v>
      </c>
      <c r="B11" s="20" t="s">
        <v>19</v>
      </c>
      <c r="C11" s="145" t="s">
        <v>79</v>
      </c>
      <c r="D11" s="5">
        <v>150</v>
      </c>
      <c r="E11" s="18">
        <v>0.6</v>
      </c>
      <c r="F11" s="18">
        <v>0.5</v>
      </c>
      <c r="G11" s="18">
        <v>15.5</v>
      </c>
      <c r="H11" s="18">
        <v>70.5</v>
      </c>
      <c r="I11" s="18">
        <v>17</v>
      </c>
    </row>
    <row r="12" spans="1:9" ht="12.95" customHeight="1" x14ac:dyDescent="0.25">
      <c r="A12" s="29"/>
      <c r="B12" s="30"/>
      <c r="C12" s="29" t="s">
        <v>185</v>
      </c>
      <c r="D12" s="29">
        <f t="shared" ref="D12" si="0">SUM(D6:D10)</f>
        <v>325</v>
      </c>
      <c r="E12" s="29">
        <f t="shared" ref="E12:H12" si="1">SUM(E6:E11)</f>
        <v>22.799999999999997</v>
      </c>
      <c r="F12" s="29">
        <f t="shared" si="1"/>
        <v>30.58</v>
      </c>
      <c r="G12" s="29">
        <f t="shared" si="1"/>
        <v>110.7</v>
      </c>
      <c r="H12" s="29">
        <f t="shared" si="1"/>
        <v>810.7</v>
      </c>
      <c r="I12" s="29">
        <f>SUM(I6:I11)</f>
        <v>19.7</v>
      </c>
    </row>
    <row r="13" spans="1:9" ht="12.95" customHeight="1" x14ac:dyDescent="0.25">
      <c r="A13" s="232" t="s">
        <v>6</v>
      </c>
      <c r="B13" s="232"/>
      <c r="C13" s="232"/>
      <c r="D13" s="232"/>
      <c r="E13" s="232"/>
      <c r="F13" s="232"/>
      <c r="G13" s="232"/>
      <c r="H13" s="232"/>
      <c r="I13" s="232"/>
    </row>
    <row r="14" spans="1:9" ht="12.95" customHeight="1" x14ac:dyDescent="0.25">
      <c r="A14" s="111" t="s">
        <v>18</v>
      </c>
      <c r="B14" s="170">
        <v>24</v>
      </c>
      <c r="C14" s="42" t="s">
        <v>384</v>
      </c>
      <c r="D14" s="150">
        <v>100</v>
      </c>
      <c r="E14" s="17">
        <v>2</v>
      </c>
      <c r="F14" s="17">
        <v>4.2</v>
      </c>
      <c r="G14" s="17">
        <v>4.5999999999999996</v>
      </c>
      <c r="H14" s="17">
        <v>63.2</v>
      </c>
      <c r="I14" s="17">
        <v>9</v>
      </c>
    </row>
    <row r="15" spans="1:9" ht="12.95" customHeight="1" x14ac:dyDescent="0.25">
      <c r="A15" s="111" t="s">
        <v>385</v>
      </c>
      <c r="B15" s="171">
        <v>102</v>
      </c>
      <c r="C15" s="42" t="s">
        <v>386</v>
      </c>
      <c r="D15" s="5" t="s">
        <v>113</v>
      </c>
      <c r="E15" s="18">
        <v>5.7</v>
      </c>
      <c r="F15" s="18">
        <v>6</v>
      </c>
      <c r="G15" s="18">
        <v>19.600000000000001</v>
      </c>
      <c r="H15" s="18">
        <v>139.30000000000001</v>
      </c>
      <c r="I15" s="18">
        <v>8</v>
      </c>
    </row>
    <row r="16" spans="1:9" ht="12.95" customHeight="1" x14ac:dyDescent="0.25">
      <c r="A16" s="18" t="s">
        <v>18</v>
      </c>
      <c r="B16" s="20">
        <v>262</v>
      </c>
      <c r="C16" s="22" t="s">
        <v>162</v>
      </c>
      <c r="D16" s="5">
        <v>250</v>
      </c>
      <c r="E16" s="18">
        <v>19.8</v>
      </c>
      <c r="F16" s="18">
        <v>29.7</v>
      </c>
      <c r="G16" s="18">
        <v>10.199999999999999</v>
      </c>
      <c r="H16" s="18">
        <v>427.4</v>
      </c>
      <c r="I16" s="18">
        <v>27</v>
      </c>
    </row>
    <row r="17" spans="1:9" ht="12.95" customHeight="1" x14ac:dyDescent="0.25">
      <c r="A17" s="18" t="s">
        <v>18</v>
      </c>
      <c r="B17" s="20">
        <v>401</v>
      </c>
      <c r="C17" s="22" t="s">
        <v>206</v>
      </c>
      <c r="D17" s="5">
        <v>200</v>
      </c>
      <c r="E17" s="5">
        <v>0.6</v>
      </c>
      <c r="F17" s="5">
        <v>0.1</v>
      </c>
      <c r="G17" s="5">
        <v>31.7</v>
      </c>
      <c r="H17" s="5">
        <v>131</v>
      </c>
      <c r="I17" s="5">
        <v>25</v>
      </c>
    </row>
    <row r="18" spans="1:9" ht="12.95" customHeight="1" x14ac:dyDescent="0.25">
      <c r="A18" s="18" t="s">
        <v>19</v>
      </c>
      <c r="B18" s="20" t="s">
        <v>19</v>
      </c>
      <c r="C18" s="23" t="s">
        <v>381</v>
      </c>
      <c r="D18" s="5">
        <v>100</v>
      </c>
      <c r="E18" s="18">
        <v>5.86</v>
      </c>
      <c r="F18" s="18">
        <v>0.94</v>
      </c>
      <c r="G18" s="18">
        <v>44.4</v>
      </c>
      <c r="H18" s="18">
        <v>189</v>
      </c>
      <c r="I18" s="18">
        <v>0</v>
      </c>
    </row>
    <row r="19" spans="1:9" ht="12.95" customHeight="1" x14ac:dyDescent="0.25">
      <c r="A19" s="18" t="s">
        <v>19</v>
      </c>
      <c r="B19" s="20" t="s">
        <v>19</v>
      </c>
      <c r="C19" s="23" t="s">
        <v>382</v>
      </c>
      <c r="D19" s="5">
        <v>100</v>
      </c>
      <c r="E19" s="18">
        <v>7.5</v>
      </c>
      <c r="F19" s="18">
        <v>2.9</v>
      </c>
      <c r="G19" s="18">
        <v>51.4</v>
      </c>
      <c r="H19" s="18">
        <v>262</v>
      </c>
      <c r="I19" s="18">
        <v>0</v>
      </c>
    </row>
    <row r="20" spans="1:9" ht="12.95" customHeight="1" x14ac:dyDescent="0.25">
      <c r="A20" s="29"/>
      <c r="B20" s="30"/>
      <c r="C20" s="29" t="s">
        <v>185</v>
      </c>
      <c r="D20" s="29">
        <f t="shared" ref="D20:H20" si="2">SUM(D14:D19)</f>
        <v>750</v>
      </c>
      <c r="E20" s="29">
        <f t="shared" si="2"/>
        <v>41.46</v>
      </c>
      <c r="F20" s="29">
        <f t="shared" si="2"/>
        <v>43.839999999999996</v>
      </c>
      <c r="G20" s="29">
        <f t="shared" si="2"/>
        <v>161.9</v>
      </c>
      <c r="H20" s="29">
        <f t="shared" si="2"/>
        <v>1211.9000000000001</v>
      </c>
      <c r="I20" s="29">
        <f>SUM(I14:I19)</f>
        <v>69</v>
      </c>
    </row>
    <row r="21" spans="1:9" ht="11.25" customHeight="1" x14ac:dyDescent="0.25">
      <c r="A21" s="232" t="s">
        <v>8</v>
      </c>
      <c r="B21" s="232"/>
      <c r="C21" s="232"/>
      <c r="D21" s="232"/>
      <c r="E21" s="232"/>
      <c r="F21" s="232"/>
      <c r="G21" s="232"/>
      <c r="H21" s="232"/>
      <c r="I21" s="232"/>
    </row>
    <row r="22" spans="1:9" ht="12.95" customHeight="1" x14ac:dyDescent="0.25">
      <c r="A22" s="18" t="s">
        <v>18</v>
      </c>
      <c r="B22" s="20">
        <v>224</v>
      </c>
      <c r="C22" s="45" t="s">
        <v>164</v>
      </c>
      <c r="D22" s="5" t="s">
        <v>333</v>
      </c>
      <c r="E22" s="113">
        <f>24*100/130</f>
        <v>18.46153846153846</v>
      </c>
      <c r="F22" s="113">
        <f>14*100/130</f>
        <v>10.76923076923077</v>
      </c>
      <c r="G22" s="113">
        <f>61.5*100/130</f>
        <v>47.307692307692307</v>
      </c>
      <c r="H22" s="113">
        <f>308*100/130</f>
        <v>236.92307692307693</v>
      </c>
      <c r="I22" s="18">
        <v>0</v>
      </c>
    </row>
    <row r="23" spans="1:9" ht="27" customHeight="1" x14ac:dyDescent="0.25">
      <c r="A23" s="20" t="s">
        <v>18</v>
      </c>
      <c r="B23" s="20">
        <v>442</v>
      </c>
      <c r="C23" s="169" t="s">
        <v>370</v>
      </c>
      <c r="D23" s="5">
        <v>200</v>
      </c>
      <c r="E23" s="5">
        <v>0.5</v>
      </c>
      <c r="F23" s="5">
        <v>0.1</v>
      </c>
      <c r="G23" s="5">
        <v>9.9</v>
      </c>
      <c r="H23" s="5">
        <v>43</v>
      </c>
      <c r="I23" s="5">
        <v>2</v>
      </c>
    </row>
    <row r="24" spans="1:9" ht="12.95" customHeight="1" x14ac:dyDescent="0.25">
      <c r="A24" s="18" t="s">
        <v>19</v>
      </c>
      <c r="B24" s="20" t="s">
        <v>19</v>
      </c>
      <c r="C24" s="45" t="s">
        <v>79</v>
      </c>
      <c r="D24" s="5">
        <v>150</v>
      </c>
      <c r="E24" s="18">
        <v>0.6</v>
      </c>
      <c r="F24" s="18">
        <v>0.5</v>
      </c>
      <c r="G24" s="18">
        <v>15.5</v>
      </c>
      <c r="H24" s="18">
        <v>70.5</v>
      </c>
      <c r="I24" s="18">
        <v>17</v>
      </c>
    </row>
    <row r="25" spans="1:9" ht="12.95" customHeight="1" x14ac:dyDescent="0.25">
      <c r="A25" s="29"/>
      <c r="B25" s="30"/>
      <c r="C25" s="29" t="s">
        <v>185</v>
      </c>
      <c r="D25" s="79">
        <f t="shared" ref="D25:H25" si="3">SUM(D22:D24)</f>
        <v>350</v>
      </c>
      <c r="E25" s="79">
        <f t="shared" si="3"/>
        <v>19.561538461538461</v>
      </c>
      <c r="F25" s="79">
        <f t="shared" si="3"/>
        <v>11.36923076923077</v>
      </c>
      <c r="G25" s="79">
        <f t="shared" si="3"/>
        <v>72.707692307692298</v>
      </c>
      <c r="H25" s="79">
        <f t="shared" si="3"/>
        <v>350.42307692307691</v>
      </c>
      <c r="I25" s="79">
        <f>SUM(I22:I24)</f>
        <v>19</v>
      </c>
    </row>
    <row r="26" spans="1:9" ht="10.5" customHeight="1" x14ac:dyDescent="0.25">
      <c r="A26" s="233" t="s">
        <v>9</v>
      </c>
      <c r="B26" s="228"/>
      <c r="C26" s="228"/>
      <c r="D26" s="228"/>
      <c r="E26" s="228"/>
      <c r="F26" s="228"/>
      <c r="G26" s="228"/>
      <c r="H26" s="228"/>
      <c r="I26" s="228"/>
    </row>
    <row r="27" spans="1:9" ht="12.95" customHeight="1" x14ac:dyDescent="0.25">
      <c r="A27" s="18" t="s">
        <v>18</v>
      </c>
      <c r="B27" s="20">
        <v>13</v>
      </c>
      <c r="C27" s="152" t="s">
        <v>352</v>
      </c>
      <c r="D27" s="5">
        <v>10</v>
      </c>
      <c r="E27" s="18">
        <v>0.1</v>
      </c>
      <c r="F27" s="18">
        <v>8.3000000000000007</v>
      </c>
      <c r="G27" s="18">
        <v>0.1</v>
      </c>
      <c r="H27" s="18">
        <v>75</v>
      </c>
      <c r="I27" s="18">
        <v>0</v>
      </c>
    </row>
    <row r="28" spans="1:9" ht="12.95" customHeight="1" x14ac:dyDescent="0.25">
      <c r="A28" s="20" t="s">
        <v>18</v>
      </c>
      <c r="B28" s="20">
        <v>48</v>
      </c>
      <c r="C28" s="23" t="s">
        <v>165</v>
      </c>
      <c r="D28" s="5">
        <v>100</v>
      </c>
      <c r="E28" s="5">
        <v>4.7</v>
      </c>
      <c r="F28" s="5">
        <v>19.5</v>
      </c>
      <c r="G28" s="5">
        <v>7.2</v>
      </c>
      <c r="H28" s="5">
        <v>224</v>
      </c>
      <c r="I28" s="5">
        <v>6</v>
      </c>
    </row>
    <row r="29" spans="1:9" ht="12.95" customHeight="1" x14ac:dyDescent="0.25">
      <c r="A29" s="18" t="s">
        <v>18</v>
      </c>
      <c r="B29" s="20">
        <v>254</v>
      </c>
      <c r="C29" s="23" t="s">
        <v>10</v>
      </c>
      <c r="D29" s="5">
        <v>100</v>
      </c>
      <c r="E29" s="18">
        <v>9</v>
      </c>
      <c r="F29" s="18">
        <v>19.5</v>
      </c>
      <c r="G29" s="18">
        <v>0.3</v>
      </c>
      <c r="H29" s="18">
        <v>112</v>
      </c>
      <c r="I29" s="18">
        <v>0</v>
      </c>
    </row>
    <row r="30" spans="1:9" ht="12.95" customHeight="1" x14ac:dyDescent="0.25">
      <c r="A30" s="20" t="s">
        <v>18</v>
      </c>
      <c r="B30" s="20">
        <v>331</v>
      </c>
      <c r="C30" s="23" t="s">
        <v>25</v>
      </c>
      <c r="D30" s="5">
        <v>180</v>
      </c>
      <c r="E30" s="5">
        <v>5.6</v>
      </c>
      <c r="F30" s="5">
        <v>4.8</v>
      </c>
      <c r="G30" s="5">
        <v>31.9</v>
      </c>
      <c r="H30" s="5">
        <v>193</v>
      </c>
      <c r="I30" s="5">
        <v>0</v>
      </c>
    </row>
    <row r="31" spans="1:9" ht="12.95" customHeight="1" x14ac:dyDescent="0.25">
      <c r="A31" s="18" t="s">
        <v>18</v>
      </c>
      <c r="B31" s="20">
        <v>431</v>
      </c>
      <c r="C31" s="23" t="s">
        <v>42</v>
      </c>
      <c r="D31" s="5">
        <v>200</v>
      </c>
      <c r="E31" s="18">
        <v>0.3</v>
      </c>
      <c r="F31" s="18">
        <v>0.1</v>
      </c>
      <c r="G31" s="18">
        <v>15</v>
      </c>
      <c r="H31" s="18">
        <v>62</v>
      </c>
      <c r="I31" s="18">
        <v>3</v>
      </c>
    </row>
    <row r="32" spans="1:9" ht="12.95" customHeight="1" x14ac:dyDescent="0.25">
      <c r="A32" s="18" t="s">
        <v>19</v>
      </c>
      <c r="B32" s="20" t="s">
        <v>19</v>
      </c>
      <c r="C32" s="23" t="s">
        <v>381</v>
      </c>
      <c r="D32" s="5">
        <v>50</v>
      </c>
      <c r="E32" s="18">
        <v>2.9</v>
      </c>
      <c r="F32" s="18">
        <v>0.47</v>
      </c>
      <c r="G32" s="18">
        <v>22.2</v>
      </c>
      <c r="H32" s="18">
        <v>94.5</v>
      </c>
      <c r="I32" s="18">
        <v>0</v>
      </c>
    </row>
    <row r="33" spans="1:9" ht="12.95" customHeight="1" x14ac:dyDescent="0.25">
      <c r="A33" s="18" t="s">
        <v>19</v>
      </c>
      <c r="B33" s="20" t="s">
        <v>19</v>
      </c>
      <c r="C33" s="23" t="s">
        <v>382</v>
      </c>
      <c r="D33" s="5">
        <v>50</v>
      </c>
      <c r="E33" s="18">
        <v>3.25</v>
      </c>
      <c r="F33" s="18">
        <v>1.45</v>
      </c>
      <c r="G33" s="18">
        <v>25.7</v>
      </c>
      <c r="H33" s="18">
        <v>131</v>
      </c>
      <c r="I33" s="18">
        <v>0</v>
      </c>
    </row>
    <row r="34" spans="1:9" ht="12.95" customHeight="1" x14ac:dyDescent="0.25">
      <c r="A34" s="29"/>
      <c r="B34" s="30"/>
      <c r="C34" s="29" t="s">
        <v>185</v>
      </c>
      <c r="D34" s="29">
        <f t="shared" ref="D34:H34" si="4">SUM(D27:D33)</f>
        <v>690</v>
      </c>
      <c r="E34" s="29">
        <f t="shared" si="4"/>
        <v>25.849999999999998</v>
      </c>
      <c r="F34" s="29">
        <f t="shared" si="4"/>
        <v>54.12</v>
      </c>
      <c r="G34" s="29">
        <f t="shared" si="4"/>
        <v>102.4</v>
      </c>
      <c r="H34" s="29">
        <f t="shared" si="4"/>
        <v>891.5</v>
      </c>
      <c r="I34" s="29">
        <f>SUM(I27:I33)</f>
        <v>9</v>
      </c>
    </row>
    <row r="35" spans="1:9" ht="11.25" customHeight="1" x14ac:dyDescent="0.25">
      <c r="A35" s="232" t="s">
        <v>12</v>
      </c>
      <c r="B35" s="232"/>
      <c r="C35" s="232"/>
      <c r="D35" s="232"/>
      <c r="E35" s="232"/>
      <c r="F35" s="232"/>
      <c r="G35" s="232"/>
      <c r="H35" s="232"/>
      <c r="I35" s="232"/>
    </row>
    <row r="36" spans="1:9" ht="12.95" customHeight="1" x14ac:dyDescent="0.25">
      <c r="A36" s="20" t="s">
        <v>18</v>
      </c>
      <c r="B36" s="20">
        <v>435</v>
      </c>
      <c r="C36" s="20" t="s">
        <v>361</v>
      </c>
      <c r="D36" s="18">
        <v>200</v>
      </c>
      <c r="E36" s="18">
        <v>6</v>
      </c>
      <c r="F36" s="18">
        <v>0.2</v>
      </c>
      <c r="G36" s="18">
        <v>8</v>
      </c>
      <c r="H36" s="18">
        <v>62</v>
      </c>
      <c r="I36" s="18">
        <v>2</v>
      </c>
    </row>
    <row r="37" spans="1:9" ht="12.95" customHeight="1" x14ac:dyDescent="0.25">
      <c r="A37" s="20" t="s">
        <v>19</v>
      </c>
      <c r="B37" s="20" t="s">
        <v>19</v>
      </c>
      <c r="C37" s="20" t="s">
        <v>383</v>
      </c>
      <c r="D37" s="17">
        <v>25</v>
      </c>
      <c r="E37" s="17">
        <v>2.2000000000000002</v>
      </c>
      <c r="F37" s="17">
        <v>2.85</v>
      </c>
      <c r="G37" s="17">
        <v>16.7</v>
      </c>
      <c r="H37" s="17">
        <v>101.5</v>
      </c>
      <c r="I37" s="17">
        <v>0</v>
      </c>
    </row>
    <row r="38" spans="1:9" ht="12.95" customHeight="1" x14ac:dyDescent="0.25">
      <c r="A38" s="20"/>
      <c r="B38" s="20"/>
      <c r="C38" s="29" t="s">
        <v>185</v>
      </c>
      <c r="D38" s="108">
        <f t="shared" ref="D38:H38" si="5">SUM(D36:D37)</f>
        <v>225</v>
      </c>
      <c r="E38" s="108">
        <f t="shared" si="5"/>
        <v>8.1999999999999993</v>
      </c>
      <c r="F38" s="108">
        <f t="shared" si="5"/>
        <v>3.0500000000000003</v>
      </c>
      <c r="G38" s="108">
        <f t="shared" si="5"/>
        <v>24.7</v>
      </c>
      <c r="H38" s="108">
        <f t="shared" si="5"/>
        <v>163.5</v>
      </c>
      <c r="I38" s="108">
        <f>SUM(I36:I37)</f>
        <v>2</v>
      </c>
    </row>
    <row r="39" spans="1:9" ht="12.95" customHeight="1" x14ac:dyDescent="0.25">
      <c r="A39" s="29"/>
      <c r="B39" s="28"/>
      <c r="C39" s="29" t="s">
        <v>20</v>
      </c>
      <c r="D39" s="26"/>
      <c r="E39" s="79">
        <f t="shared" ref="E39:H39" si="6">SUM(E12+E20+E25+E34+E38)</f>
        <v>117.87153846153845</v>
      </c>
      <c r="F39" s="79">
        <f t="shared" si="6"/>
        <v>142.95923076923077</v>
      </c>
      <c r="G39" s="79">
        <f t="shared" si="6"/>
        <v>472.40769230769234</v>
      </c>
      <c r="H39" s="79">
        <f t="shared" si="6"/>
        <v>3428.023076923077</v>
      </c>
      <c r="I39" s="79">
        <f>SUM(I12+I20+I25+I34+I38)</f>
        <v>118.7</v>
      </c>
    </row>
    <row r="40" spans="1:9" ht="12.95" customHeight="1" x14ac:dyDescent="0.25">
      <c r="A40" s="29"/>
      <c r="B40" s="28"/>
      <c r="C40" s="29" t="s">
        <v>141</v>
      </c>
      <c r="D40" s="26"/>
      <c r="E40" s="29">
        <v>1.1000000000000001</v>
      </c>
      <c r="F40" s="29">
        <v>1.1000000000000001</v>
      </c>
      <c r="G40" s="29">
        <v>4</v>
      </c>
      <c r="H40" s="29"/>
      <c r="I40" s="29"/>
    </row>
    <row r="41" spans="1:9" x14ac:dyDescent="0.25">
      <c r="C41" s="142"/>
      <c r="D41" s="143" t="s">
        <v>326</v>
      </c>
      <c r="E41" s="142"/>
      <c r="F41" s="144">
        <f>SUM(E39*4/G39)</f>
        <v>0.99804927295523727</v>
      </c>
    </row>
    <row r="42" spans="1:9" x14ac:dyDescent="0.25">
      <c r="A42" s="63"/>
      <c r="B42" s="63"/>
      <c r="C42" s="63"/>
      <c r="D42" s="59"/>
      <c r="E42" s="57"/>
      <c r="F42" s="57"/>
      <c r="G42" s="57"/>
      <c r="H42" s="57"/>
      <c r="I42" s="57"/>
    </row>
  </sheetData>
  <mergeCells count="13">
    <mergeCell ref="A2:I2"/>
    <mergeCell ref="A26:I26"/>
    <mergeCell ref="A35:I35"/>
    <mergeCell ref="H3:H4"/>
    <mergeCell ref="I3:I4"/>
    <mergeCell ref="A5:I5"/>
    <mergeCell ref="A13:I13"/>
    <mergeCell ref="A21:I21"/>
    <mergeCell ref="A3:A4"/>
    <mergeCell ref="B3:B4"/>
    <mergeCell ref="C3:C4"/>
    <mergeCell ref="D3:D4"/>
    <mergeCell ref="E3:G3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:I43"/>
    </sheetView>
  </sheetViews>
  <sheetFormatPr defaultRowHeight="15" x14ac:dyDescent="0.25"/>
  <cols>
    <col min="1" max="1" width="12.7109375" customWidth="1"/>
    <col min="2" max="2" width="10" style="11" customWidth="1"/>
    <col min="3" max="3" width="54.140625" customWidth="1"/>
    <col min="4" max="4" width="9.7109375" style="12" customWidth="1"/>
    <col min="5" max="9" width="9.7109375" customWidth="1"/>
  </cols>
  <sheetData>
    <row r="1" spans="1:9" ht="0.75" customHeight="1" x14ac:dyDescent="0.25"/>
    <row r="2" spans="1:9" ht="13.5" customHeight="1" x14ac:dyDescent="0.25">
      <c r="A2" s="229" t="s">
        <v>218</v>
      </c>
      <c r="B2" s="229"/>
      <c r="C2" s="229"/>
      <c r="D2" s="229"/>
      <c r="E2" s="229"/>
      <c r="F2" s="229"/>
      <c r="G2" s="229"/>
      <c r="H2" s="229"/>
      <c r="I2" s="229"/>
    </row>
    <row r="3" spans="1:9" ht="12.95" customHeight="1" x14ac:dyDescent="0.25">
      <c r="A3" s="261" t="s">
        <v>181</v>
      </c>
      <c r="B3" s="261" t="s">
        <v>13</v>
      </c>
      <c r="C3" s="263" t="s">
        <v>192</v>
      </c>
      <c r="D3" s="259" t="s">
        <v>2</v>
      </c>
      <c r="E3" s="258" t="s">
        <v>3</v>
      </c>
      <c r="F3" s="258"/>
      <c r="G3" s="258"/>
      <c r="H3" s="258" t="s">
        <v>4</v>
      </c>
      <c r="I3" s="259" t="s">
        <v>182</v>
      </c>
    </row>
    <row r="4" spans="1:9" ht="12.95" customHeight="1" x14ac:dyDescent="0.25">
      <c r="A4" s="262"/>
      <c r="B4" s="262"/>
      <c r="C4" s="264"/>
      <c r="D4" s="265"/>
      <c r="E4" s="32" t="s">
        <v>14</v>
      </c>
      <c r="F4" s="32" t="s">
        <v>15</v>
      </c>
      <c r="G4" s="32" t="s">
        <v>16</v>
      </c>
      <c r="H4" s="258"/>
      <c r="I4" s="260"/>
    </row>
    <row r="5" spans="1:9" ht="12.95" customHeight="1" x14ac:dyDescent="0.25">
      <c r="A5" s="277" t="s">
        <v>5</v>
      </c>
      <c r="B5" s="277"/>
      <c r="C5" s="277"/>
      <c r="D5" s="277"/>
      <c r="E5" s="277"/>
      <c r="F5" s="277"/>
      <c r="G5" s="277"/>
      <c r="H5" s="277"/>
      <c r="I5" s="277"/>
    </row>
    <row r="6" spans="1:9" ht="12.95" customHeight="1" x14ac:dyDescent="0.25">
      <c r="A6" s="20" t="s">
        <v>18</v>
      </c>
      <c r="B6" s="20">
        <v>13</v>
      </c>
      <c r="C6" s="152" t="s">
        <v>352</v>
      </c>
      <c r="D6" s="5">
        <v>10</v>
      </c>
      <c r="E6" s="18">
        <v>0.1</v>
      </c>
      <c r="F6" s="18">
        <v>8.3000000000000007</v>
      </c>
      <c r="G6" s="18">
        <v>0.1</v>
      </c>
      <c r="H6" s="18">
        <v>75</v>
      </c>
      <c r="I6" s="18">
        <v>0</v>
      </c>
    </row>
    <row r="7" spans="1:9" ht="12.95" customHeight="1" x14ac:dyDescent="0.25">
      <c r="A7" s="20" t="s">
        <v>18</v>
      </c>
      <c r="B7" s="20">
        <v>15</v>
      </c>
      <c r="C7" s="42" t="s">
        <v>360</v>
      </c>
      <c r="D7" s="5">
        <v>25</v>
      </c>
      <c r="E7" s="18">
        <v>4.3</v>
      </c>
      <c r="F7" s="18">
        <v>8.5</v>
      </c>
      <c r="G7" s="18">
        <v>0.1</v>
      </c>
      <c r="H7" s="18">
        <v>93</v>
      </c>
      <c r="I7" s="18">
        <v>0</v>
      </c>
    </row>
    <row r="8" spans="1:9" ht="12.95" customHeight="1" x14ac:dyDescent="0.25">
      <c r="A8" s="20" t="s">
        <v>18</v>
      </c>
      <c r="B8" s="20">
        <v>189</v>
      </c>
      <c r="C8" s="45" t="s">
        <v>47</v>
      </c>
      <c r="D8" s="5" t="s">
        <v>124</v>
      </c>
      <c r="E8" s="18">
        <v>9.3000000000000007</v>
      </c>
      <c r="F8" s="18">
        <v>5.9</v>
      </c>
      <c r="G8" s="18">
        <v>28</v>
      </c>
      <c r="H8" s="18">
        <v>305</v>
      </c>
      <c r="I8" s="18">
        <v>1.7</v>
      </c>
    </row>
    <row r="9" spans="1:9" ht="12.95" customHeight="1" x14ac:dyDescent="0.25">
      <c r="A9" s="20" t="s">
        <v>18</v>
      </c>
      <c r="B9" s="20">
        <v>436</v>
      </c>
      <c r="C9" s="45" t="s">
        <v>358</v>
      </c>
      <c r="D9" s="5">
        <v>200</v>
      </c>
      <c r="E9" s="18">
        <v>0.2</v>
      </c>
      <c r="F9" s="18">
        <v>0</v>
      </c>
      <c r="G9" s="18">
        <v>25.7</v>
      </c>
      <c r="H9" s="18">
        <v>105</v>
      </c>
      <c r="I9" s="18">
        <v>13</v>
      </c>
    </row>
    <row r="10" spans="1:9" ht="12.95" customHeight="1" x14ac:dyDescent="0.25">
      <c r="A10" s="20" t="s">
        <v>19</v>
      </c>
      <c r="B10" s="20" t="s">
        <v>19</v>
      </c>
      <c r="C10" s="23" t="s">
        <v>382</v>
      </c>
      <c r="D10" s="5">
        <v>100</v>
      </c>
      <c r="E10" s="18">
        <v>7.5</v>
      </c>
      <c r="F10" s="18">
        <v>2.9</v>
      </c>
      <c r="G10" s="18">
        <v>51.4</v>
      </c>
      <c r="H10" s="18">
        <v>262</v>
      </c>
      <c r="I10" s="18">
        <v>0</v>
      </c>
    </row>
    <row r="11" spans="1:9" ht="12.95" customHeight="1" x14ac:dyDescent="0.25">
      <c r="A11" s="20" t="s">
        <v>319</v>
      </c>
      <c r="B11" s="20">
        <v>458</v>
      </c>
      <c r="C11" s="145" t="s">
        <v>328</v>
      </c>
      <c r="D11" s="5">
        <v>150</v>
      </c>
      <c r="E11" s="18">
        <v>0.12</v>
      </c>
      <c r="F11" s="18">
        <v>0.5</v>
      </c>
      <c r="G11" s="18">
        <v>16.399999999999999</v>
      </c>
      <c r="H11" s="18">
        <v>80</v>
      </c>
      <c r="I11" s="18">
        <v>13</v>
      </c>
    </row>
    <row r="12" spans="1:9" ht="12.95" customHeight="1" x14ac:dyDescent="0.25">
      <c r="A12" s="29"/>
      <c r="B12" s="28"/>
      <c r="C12" s="29" t="s">
        <v>185</v>
      </c>
      <c r="D12" s="29">
        <f t="shared" ref="D12" si="0">SUM(D6:D10)</f>
        <v>335</v>
      </c>
      <c r="E12" s="29">
        <f t="shared" ref="E12:H12" si="1">SUM(E6:E11)</f>
        <v>21.52</v>
      </c>
      <c r="F12" s="29">
        <f t="shared" si="1"/>
        <v>26.1</v>
      </c>
      <c r="G12" s="29">
        <f t="shared" si="1"/>
        <v>121.69999999999999</v>
      </c>
      <c r="H12" s="29">
        <f t="shared" si="1"/>
        <v>920</v>
      </c>
      <c r="I12" s="29">
        <f>SUM(I6:I11)</f>
        <v>27.7</v>
      </c>
    </row>
    <row r="13" spans="1:9" ht="10.5" customHeight="1" x14ac:dyDescent="0.25">
      <c r="A13" s="235" t="s">
        <v>6</v>
      </c>
      <c r="B13" s="235"/>
      <c r="C13" s="235"/>
      <c r="D13" s="235"/>
      <c r="E13" s="235"/>
      <c r="F13" s="235"/>
      <c r="G13" s="235"/>
      <c r="H13" s="235"/>
      <c r="I13" s="235"/>
    </row>
    <row r="14" spans="1:9" ht="26.25" customHeight="1" x14ac:dyDescent="0.25">
      <c r="A14" s="20" t="s">
        <v>18</v>
      </c>
      <c r="B14" s="20">
        <v>20</v>
      </c>
      <c r="C14" s="23" t="s">
        <v>329</v>
      </c>
      <c r="D14" s="5">
        <v>100</v>
      </c>
      <c r="E14" s="5">
        <v>2.7</v>
      </c>
      <c r="F14" s="5">
        <v>5.0999999999999996</v>
      </c>
      <c r="G14" s="5">
        <v>2.6</v>
      </c>
      <c r="H14" s="5">
        <v>67</v>
      </c>
      <c r="I14" s="5">
        <v>6</v>
      </c>
    </row>
    <row r="15" spans="1:9" ht="13.5" customHeight="1" x14ac:dyDescent="0.25">
      <c r="A15" s="20" t="s">
        <v>18</v>
      </c>
      <c r="B15" s="20">
        <v>76</v>
      </c>
      <c r="C15" s="23" t="s">
        <v>129</v>
      </c>
      <c r="D15" s="5" t="s">
        <v>201</v>
      </c>
      <c r="E15" s="1">
        <v>3.8</v>
      </c>
      <c r="F15" s="1">
        <v>6.7</v>
      </c>
      <c r="G15" s="1">
        <v>14.5</v>
      </c>
      <c r="H15" s="1">
        <v>134.4</v>
      </c>
      <c r="I15" s="1">
        <v>13</v>
      </c>
    </row>
    <row r="16" spans="1:9" ht="12.95" customHeight="1" x14ac:dyDescent="0.25">
      <c r="A16" s="20" t="s">
        <v>18</v>
      </c>
      <c r="B16" s="20">
        <v>245</v>
      </c>
      <c r="C16" s="23" t="s">
        <v>298</v>
      </c>
      <c r="D16" s="5">
        <v>100</v>
      </c>
      <c r="E16" s="18">
        <v>16.8</v>
      </c>
      <c r="F16" s="18">
        <v>4.0999999999999996</v>
      </c>
      <c r="G16" s="18">
        <v>6.4</v>
      </c>
      <c r="H16" s="18">
        <v>89</v>
      </c>
      <c r="I16" s="18">
        <v>1</v>
      </c>
    </row>
    <row r="17" spans="1:9" ht="12.95" customHeight="1" x14ac:dyDescent="0.25">
      <c r="A17" s="20" t="s">
        <v>18</v>
      </c>
      <c r="B17" s="20">
        <v>333</v>
      </c>
      <c r="C17" s="22" t="s">
        <v>73</v>
      </c>
      <c r="D17" s="5">
        <v>180</v>
      </c>
      <c r="E17" s="18">
        <v>3.5</v>
      </c>
      <c r="F17" s="18">
        <v>5.6</v>
      </c>
      <c r="G17" s="18">
        <v>28.2</v>
      </c>
      <c r="H17" s="18">
        <v>177.6</v>
      </c>
      <c r="I17" s="18">
        <v>21</v>
      </c>
    </row>
    <row r="18" spans="1:9" ht="12.95" customHeight="1" x14ac:dyDescent="0.25">
      <c r="A18" s="20" t="s">
        <v>18</v>
      </c>
      <c r="B18" s="20">
        <v>400</v>
      </c>
      <c r="C18" s="22" t="s">
        <v>337</v>
      </c>
      <c r="D18" s="5">
        <v>200</v>
      </c>
      <c r="E18" s="1">
        <v>0.6</v>
      </c>
      <c r="F18" s="1">
        <v>0.2</v>
      </c>
      <c r="G18" s="1">
        <v>29.3</v>
      </c>
      <c r="H18" s="1">
        <v>124</v>
      </c>
      <c r="I18" s="1">
        <v>25</v>
      </c>
    </row>
    <row r="19" spans="1:9" ht="12.95" customHeight="1" x14ac:dyDescent="0.25">
      <c r="A19" s="20" t="s">
        <v>19</v>
      </c>
      <c r="B19" s="20" t="s">
        <v>19</v>
      </c>
      <c r="C19" s="23" t="s">
        <v>381</v>
      </c>
      <c r="D19" s="5">
        <v>100</v>
      </c>
      <c r="E19" s="18">
        <v>5.86</v>
      </c>
      <c r="F19" s="18">
        <v>0.94</v>
      </c>
      <c r="G19" s="18">
        <v>44.4</v>
      </c>
      <c r="H19" s="18">
        <v>189</v>
      </c>
      <c r="I19" s="18">
        <v>0</v>
      </c>
    </row>
    <row r="20" spans="1:9" ht="12.95" customHeight="1" x14ac:dyDescent="0.25">
      <c r="A20" s="20" t="s">
        <v>19</v>
      </c>
      <c r="B20" s="20" t="s">
        <v>19</v>
      </c>
      <c r="C20" s="23" t="s">
        <v>382</v>
      </c>
      <c r="D20" s="5">
        <v>50</v>
      </c>
      <c r="E20" s="18">
        <v>5.86</v>
      </c>
      <c r="F20" s="18">
        <v>0.94</v>
      </c>
      <c r="G20" s="18">
        <v>44.4</v>
      </c>
      <c r="H20" s="18">
        <v>139</v>
      </c>
      <c r="I20" s="18">
        <v>0</v>
      </c>
    </row>
    <row r="21" spans="1:9" ht="12.95" customHeight="1" x14ac:dyDescent="0.25">
      <c r="A21" s="30"/>
      <c r="B21" s="30"/>
      <c r="C21" s="29" t="s">
        <v>185</v>
      </c>
      <c r="D21" s="29">
        <f t="shared" ref="D21:H21" si="2">SUM(D14:D20)</f>
        <v>730</v>
      </c>
      <c r="E21" s="29">
        <f t="shared" si="2"/>
        <v>39.120000000000005</v>
      </c>
      <c r="F21" s="29">
        <f t="shared" si="2"/>
        <v>23.580000000000002</v>
      </c>
      <c r="G21" s="29">
        <f t="shared" si="2"/>
        <v>169.8</v>
      </c>
      <c r="H21" s="29">
        <f t="shared" si="2"/>
        <v>920</v>
      </c>
      <c r="I21" s="29">
        <f>SUM(I14:I20)</f>
        <v>66</v>
      </c>
    </row>
    <row r="22" spans="1:9" ht="10.5" customHeight="1" x14ac:dyDescent="0.25">
      <c r="A22" s="235" t="s">
        <v>8</v>
      </c>
      <c r="B22" s="235"/>
      <c r="C22" s="235"/>
      <c r="D22" s="235"/>
      <c r="E22" s="235"/>
      <c r="F22" s="235"/>
      <c r="G22" s="235"/>
      <c r="H22" s="235"/>
      <c r="I22" s="235"/>
    </row>
    <row r="23" spans="1:9" ht="12.95" customHeight="1" x14ac:dyDescent="0.25">
      <c r="A23" s="20" t="s">
        <v>18</v>
      </c>
      <c r="B23" s="20" t="s">
        <v>87</v>
      </c>
      <c r="C23" s="45" t="s">
        <v>88</v>
      </c>
      <c r="D23" s="5">
        <v>100</v>
      </c>
      <c r="E23" s="18">
        <v>5.5</v>
      </c>
      <c r="F23" s="18">
        <v>5.2</v>
      </c>
      <c r="G23" s="18">
        <v>43.8</v>
      </c>
      <c r="H23" s="18">
        <v>243</v>
      </c>
      <c r="I23" s="18">
        <v>3.3</v>
      </c>
    </row>
    <row r="24" spans="1:9" ht="27" customHeight="1" x14ac:dyDescent="0.25">
      <c r="A24" s="20" t="s">
        <v>18</v>
      </c>
      <c r="B24" s="20">
        <v>442</v>
      </c>
      <c r="C24" s="169" t="s">
        <v>370</v>
      </c>
      <c r="D24" s="5">
        <v>200</v>
      </c>
      <c r="E24" s="5">
        <v>0.5</v>
      </c>
      <c r="F24" s="5">
        <v>0.1</v>
      </c>
      <c r="G24" s="5">
        <v>9.9</v>
      </c>
      <c r="H24" s="5">
        <v>43</v>
      </c>
      <c r="I24" s="5">
        <v>2</v>
      </c>
    </row>
    <row r="25" spans="1:9" ht="12.95" customHeight="1" x14ac:dyDescent="0.25">
      <c r="A25" s="20" t="s">
        <v>319</v>
      </c>
      <c r="B25" s="20">
        <v>458</v>
      </c>
      <c r="C25" s="45" t="s">
        <v>328</v>
      </c>
      <c r="D25" s="5">
        <v>150</v>
      </c>
      <c r="E25" s="18">
        <v>0.12</v>
      </c>
      <c r="F25" s="18">
        <v>0.5</v>
      </c>
      <c r="G25" s="18">
        <v>16.399999999999999</v>
      </c>
      <c r="H25" s="18">
        <v>80</v>
      </c>
      <c r="I25" s="18">
        <v>13</v>
      </c>
    </row>
    <row r="26" spans="1:9" ht="12.95" customHeight="1" x14ac:dyDescent="0.25">
      <c r="A26" s="30"/>
      <c r="B26" s="30"/>
      <c r="C26" s="29" t="s">
        <v>185</v>
      </c>
      <c r="D26" s="29">
        <f t="shared" ref="D26:H26" si="3">SUM(D23:D25)</f>
        <v>450</v>
      </c>
      <c r="E26" s="29">
        <f t="shared" si="3"/>
        <v>6.12</v>
      </c>
      <c r="F26" s="29">
        <f t="shared" si="3"/>
        <v>5.8</v>
      </c>
      <c r="G26" s="29">
        <f t="shared" si="3"/>
        <v>70.099999999999994</v>
      </c>
      <c r="H26" s="29">
        <f t="shared" si="3"/>
        <v>366</v>
      </c>
      <c r="I26" s="29">
        <f>SUM(I23:I25)</f>
        <v>18.3</v>
      </c>
    </row>
    <row r="27" spans="1:9" ht="11.25" customHeight="1" x14ac:dyDescent="0.25">
      <c r="A27" s="236" t="s">
        <v>9</v>
      </c>
      <c r="B27" s="237"/>
      <c r="C27" s="237"/>
      <c r="D27" s="237"/>
      <c r="E27" s="237"/>
      <c r="F27" s="237"/>
      <c r="G27" s="237"/>
      <c r="H27" s="237"/>
      <c r="I27" s="237"/>
    </row>
    <row r="28" spans="1:9" ht="12.95" customHeight="1" x14ac:dyDescent="0.25">
      <c r="A28" s="20" t="s">
        <v>18</v>
      </c>
      <c r="B28" s="20">
        <v>13</v>
      </c>
      <c r="C28" s="152" t="s">
        <v>352</v>
      </c>
      <c r="D28" s="5">
        <v>10</v>
      </c>
      <c r="E28" s="18">
        <v>0.1</v>
      </c>
      <c r="F28" s="18">
        <v>8.3000000000000007</v>
      </c>
      <c r="G28" s="18">
        <v>0.1</v>
      </c>
      <c r="H28" s="18">
        <v>75</v>
      </c>
      <c r="I28" s="18">
        <v>0</v>
      </c>
    </row>
    <row r="29" spans="1:9" ht="12.95" customHeight="1" x14ac:dyDescent="0.25">
      <c r="A29" s="111" t="s">
        <v>18</v>
      </c>
      <c r="B29" s="117">
        <v>33</v>
      </c>
      <c r="C29" s="42" t="s">
        <v>299</v>
      </c>
      <c r="D29" s="118">
        <v>80</v>
      </c>
      <c r="E29" s="118">
        <v>2.7</v>
      </c>
      <c r="F29" s="118">
        <v>1.36</v>
      </c>
      <c r="G29" s="118">
        <v>13.2</v>
      </c>
      <c r="H29" s="118">
        <v>76</v>
      </c>
      <c r="I29" s="118">
        <v>4.8</v>
      </c>
    </row>
    <row r="30" spans="1:9" ht="12.95" customHeight="1" x14ac:dyDescent="0.25">
      <c r="A30" s="117" t="s">
        <v>18</v>
      </c>
      <c r="B30" s="117">
        <v>298</v>
      </c>
      <c r="C30" s="42" t="s">
        <v>300</v>
      </c>
      <c r="D30" s="118">
        <v>100</v>
      </c>
      <c r="E30" s="118">
        <v>22.4</v>
      </c>
      <c r="F30" s="118">
        <v>11.9</v>
      </c>
      <c r="G30" s="118">
        <v>1.7</v>
      </c>
      <c r="H30" s="118">
        <v>164</v>
      </c>
      <c r="I30" s="118">
        <v>0</v>
      </c>
    </row>
    <row r="31" spans="1:9" ht="12.95" customHeight="1" x14ac:dyDescent="0.25">
      <c r="A31" s="119" t="s">
        <v>18</v>
      </c>
      <c r="B31" s="119">
        <v>371</v>
      </c>
      <c r="C31" s="42" t="s">
        <v>53</v>
      </c>
      <c r="D31" s="120">
        <v>50</v>
      </c>
      <c r="E31" s="120">
        <v>4.2</v>
      </c>
      <c r="F31" s="120">
        <v>2.5</v>
      </c>
      <c r="G31" s="120">
        <v>2.9</v>
      </c>
      <c r="H31" s="120">
        <v>37</v>
      </c>
      <c r="I31" s="120">
        <v>0.2</v>
      </c>
    </row>
    <row r="32" spans="1:9" ht="12.95" customHeight="1" x14ac:dyDescent="0.25">
      <c r="A32" s="20" t="s">
        <v>18</v>
      </c>
      <c r="B32" s="20">
        <v>325</v>
      </c>
      <c r="C32" s="23" t="s">
        <v>33</v>
      </c>
      <c r="D32" s="5">
        <v>180</v>
      </c>
      <c r="E32" s="18">
        <v>6.4</v>
      </c>
      <c r="F32" s="18">
        <v>7.6</v>
      </c>
      <c r="G32" s="18">
        <v>39.4</v>
      </c>
      <c r="H32" s="18">
        <v>243.6</v>
      </c>
      <c r="I32" s="18">
        <v>0</v>
      </c>
    </row>
    <row r="33" spans="1:9" ht="12.95" customHeight="1" x14ac:dyDescent="0.25">
      <c r="A33" s="20" t="s">
        <v>18</v>
      </c>
      <c r="B33" s="20">
        <v>430</v>
      </c>
      <c r="C33" s="23" t="s">
        <v>369</v>
      </c>
      <c r="D33" s="5">
        <v>200</v>
      </c>
      <c r="E33" s="18">
        <v>0.2</v>
      </c>
      <c r="F33" s="18">
        <v>0.1</v>
      </c>
      <c r="G33" s="18">
        <v>14</v>
      </c>
      <c r="H33" s="18">
        <v>55</v>
      </c>
      <c r="I33" s="18">
        <v>0</v>
      </c>
    </row>
    <row r="34" spans="1:9" ht="12.95" customHeight="1" x14ac:dyDescent="0.25">
      <c r="A34" s="20" t="s">
        <v>19</v>
      </c>
      <c r="B34" s="20" t="s">
        <v>19</v>
      </c>
      <c r="C34" s="23" t="s">
        <v>381</v>
      </c>
      <c r="D34" s="5">
        <v>50</v>
      </c>
      <c r="E34" s="18">
        <v>2.9</v>
      </c>
      <c r="F34" s="18">
        <v>0.47</v>
      </c>
      <c r="G34" s="18">
        <v>22.2</v>
      </c>
      <c r="H34" s="18">
        <v>94</v>
      </c>
      <c r="I34" s="18">
        <v>0</v>
      </c>
    </row>
    <row r="35" spans="1:9" ht="12.95" customHeight="1" x14ac:dyDescent="0.25">
      <c r="A35" s="20" t="s">
        <v>19</v>
      </c>
      <c r="B35" s="20" t="s">
        <v>19</v>
      </c>
      <c r="C35" s="23" t="s">
        <v>382</v>
      </c>
      <c r="D35" s="5">
        <v>50</v>
      </c>
      <c r="E35" s="18">
        <v>3.25</v>
      </c>
      <c r="F35" s="18">
        <v>1.45</v>
      </c>
      <c r="G35" s="18">
        <v>25.7</v>
      </c>
      <c r="H35" s="18">
        <v>131</v>
      </c>
      <c r="I35" s="18">
        <v>0</v>
      </c>
    </row>
    <row r="36" spans="1:9" ht="12.95" customHeight="1" x14ac:dyDescent="0.25">
      <c r="A36" s="30"/>
      <c r="B36" s="30"/>
      <c r="C36" s="29" t="s">
        <v>185</v>
      </c>
      <c r="D36" s="29">
        <f t="shared" ref="D36:H36" si="4">SUM(D28:D35)</f>
        <v>720</v>
      </c>
      <c r="E36" s="29">
        <f t="shared" si="4"/>
        <v>42.15</v>
      </c>
      <c r="F36" s="29">
        <f t="shared" si="4"/>
        <v>33.680000000000007</v>
      </c>
      <c r="G36" s="29">
        <f t="shared" si="4"/>
        <v>119.2</v>
      </c>
      <c r="H36" s="29">
        <f t="shared" si="4"/>
        <v>875.6</v>
      </c>
      <c r="I36" s="29">
        <f>SUM(I28:I35)</f>
        <v>5</v>
      </c>
    </row>
    <row r="37" spans="1:9" ht="12.95" customHeight="1" x14ac:dyDescent="0.25">
      <c r="A37" s="235" t="s">
        <v>12</v>
      </c>
      <c r="B37" s="235"/>
      <c r="C37" s="235"/>
      <c r="D37" s="235"/>
      <c r="E37" s="235"/>
      <c r="F37" s="235"/>
      <c r="G37" s="235"/>
      <c r="H37" s="235"/>
      <c r="I37" s="235"/>
    </row>
    <row r="38" spans="1:9" ht="12.95" customHeight="1" x14ac:dyDescent="0.25">
      <c r="A38" s="20" t="s">
        <v>18</v>
      </c>
      <c r="B38" s="20">
        <v>435</v>
      </c>
      <c r="C38" s="18" t="s">
        <v>362</v>
      </c>
      <c r="D38" s="5">
        <v>200</v>
      </c>
      <c r="E38" s="18">
        <v>6</v>
      </c>
      <c r="F38" s="18">
        <v>2</v>
      </c>
      <c r="G38" s="18">
        <v>8.4</v>
      </c>
      <c r="H38" s="18">
        <v>80</v>
      </c>
      <c r="I38" s="18">
        <v>1</v>
      </c>
    </row>
    <row r="39" spans="1:9" ht="12.95" customHeight="1" x14ac:dyDescent="0.25">
      <c r="A39" s="20" t="s">
        <v>19</v>
      </c>
      <c r="B39" s="20" t="s">
        <v>19</v>
      </c>
      <c r="C39" s="23" t="s">
        <v>301</v>
      </c>
      <c r="D39" s="5">
        <v>30</v>
      </c>
      <c r="E39" s="18">
        <v>5.3</v>
      </c>
      <c r="F39" s="18">
        <v>4.2</v>
      </c>
      <c r="G39" s="18">
        <v>6.1</v>
      </c>
      <c r="H39" s="18">
        <v>35</v>
      </c>
      <c r="I39" s="18">
        <v>1</v>
      </c>
    </row>
    <row r="40" spans="1:9" ht="12.95" customHeight="1" x14ac:dyDescent="0.25">
      <c r="A40" s="20"/>
      <c r="B40" s="20"/>
      <c r="C40" s="29" t="s">
        <v>185</v>
      </c>
      <c r="D40" s="29">
        <f t="shared" ref="D40:H40" si="5">SUM(D38:D39)</f>
        <v>230</v>
      </c>
      <c r="E40" s="29">
        <f t="shared" si="5"/>
        <v>11.3</v>
      </c>
      <c r="F40" s="29">
        <f t="shared" si="5"/>
        <v>6.2</v>
      </c>
      <c r="G40" s="29">
        <f t="shared" si="5"/>
        <v>14.5</v>
      </c>
      <c r="H40" s="29">
        <f t="shared" si="5"/>
        <v>115</v>
      </c>
      <c r="I40" s="29">
        <f>SUM(I38:I39)</f>
        <v>2</v>
      </c>
    </row>
    <row r="41" spans="1:9" ht="12.95" customHeight="1" x14ac:dyDescent="0.25">
      <c r="A41" s="20"/>
      <c r="B41" s="20"/>
      <c r="C41" s="29" t="s">
        <v>20</v>
      </c>
      <c r="D41" s="26"/>
      <c r="E41" s="29">
        <f t="shared" ref="E41:H41" si="6">SUM(E12+E21+E26+E36+E40)</f>
        <v>120.21</v>
      </c>
      <c r="F41" s="29">
        <f t="shared" si="6"/>
        <v>95.360000000000014</v>
      </c>
      <c r="G41" s="29">
        <f t="shared" si="6"/>
        <v>495.3</v>
      </c>
      <c r="H41" s="29">
        <f t="shared" si="6"/>
        <v>3196.6</v>
      </c>
      <c r="I41" s="29">
        <f>SUM(I12+I21+I26+I36+I40)</f>
        <v>119</v>
      </c>
    </row>
    <row r="42" spans="1:9" ht="12.95" customHeight="1" x14ac:dyDescent="0.25">
      <c r="A42" s="18"/>
      <c r="B42" s="7"/>
      <c r="C42" s="29" t="s">
        <v>141</v>
      </c>
      <c r="D42" s="26"/>
      <c r="E42" s="29">
        <v>0.9</v>
      </c>
      <c r="F42" s="29">
        <v>0.9</v>
      </c>
      <c r="G42" s="29">
        <v>4</v>
      </c>
      <c r="H42" s="29"/>
      <c r="I42" s="29"/>
    </row>
    <row r="43" spans="1:9" x14ac:dyDescent="0.25">
      <c r="C43" s="142"/>
      <c r="D43" s="143" t="s">
        <v>327</v>
      </c>
      <c r="E43" s="142"/>
      <c r="F43" s="144">
        <f>SUM(E41*4/G41)</f>
        <v>0.97080557238037546</v>
      </c>
      <c r="G43" s="142"/>
    </row>
    <row r="44" spans="1:9" x14ac:dyDescent="0.25">
      <c r="B44"/>
      <c r="D44"/>
    </row>
  </sheetData>
  <mergeCells count="13">
    <mergeCell ref="A2:I2"/>
    <mergeCell ref="A3:A4"/>
    <mergeCell ref="B3:B4"/>
    <mergeCell ref="C3:C4"/>
    <mergeCell ref="D3:D4"/>
    <mergeCell ref="E3:G3"/>
    <mergeCell ref="H3:H4"/>
    <mergeCell ref="I3:I4"/>
    <mergeCell ref="A5:I5"/>
    <mergeCell ref="A13:I13"/>
    <mergeCell ref="A22:I22"/>
    <mergeCell ref="A27:I27"/>
    <mergeCell ref="A37:I37"/>
  </mergeCells>
  <pageMargins left="0.23622047244094491" right="0.23622047244094491" top="0.9448818897637796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 день 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 </vt:lpstr>
      <vt:lpstr>12 день</vt:lpstr>
      <vt:lpstr>13 день</vt:lpstr>
      <vt:lpstr>14 день</vt:lpstr>
      <vt:lpstr>3-7 лет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2022-09-13T08:34:47Z</dcterms:modified>
</cp:coreProperties>
</file>